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русова\Desktop\Отчетность учреждений\Расходы\2021-08-12\"/>
    </mc:Choice>
  </mc:AlternateContent>
  <bookViews>
    <workbookView xWindow="0" yWindow="0" windowWidth="24000" windowHeight="9735" tabRatio="713" firstSheet="41" activeTab="44"/>
  </bookViews>
  <sheets>
    <sheet name="01.08.17" sheetId="15" r:id="rId1"/>
    <sheet name="01.09.17" sheetId="16" r:id="rId2"/>
    <sheet name="01.10.17" sheetId="17" r:id="rId3"/>
    <sheet name="01.12.17" sheetId="18" r:id="rId4"/>
    <sheet name="01.01.18" sheetId="19" r:id="rId5"/>
    <sheet name="01.02.18" sheetId="20" r:id="rId6"/>
    <sheet name="01.03.18" sheetId="21" r:id="rId7"/>
    <sheet name="01.04.18" sheetId="22" r:id="rId8"/>
    <sheet name="01.05.18" sheetId="23" r:id="rId9"/>
    <sheet name="01.06.18" sheetId="24" r:id="rId10"/>
    <sheet name="01.07.18" sheetId="25" r:id="rId11"/>
    <sheet name="01.08.18" sheetId="26" r:id="rId12"/>
    <sheet name="01.09.18" sheetId="27" r:id="rId13"/>
    <sheet name="01.11.18" sheetId="28" r:id="rId14"/>
    <sheet name="01.12.18" sheetId="29" r:id="rId15"/>
    <sheet name="01.01.19" sheetId="30" r:id="rId16"/>
    <sheet name="01.02.19" sheetId="31" r:id="rId17"/>
    <sheet name="01.04.19" sheetId="32" r:id="rId18"/>
    <sheet name="01.05.19" sheetId="33" r:id="rId19"/>
    <sheet name="01.06.19" sheetId="34" r:id="rId20"/>
    <sheet name="01.07.19" sheetId="35" r:id="rId21"/>
    <sheet name="01.08.19" sheetId="36" r:id="rId22"/>
    <sheet name="01.09.19" sheetId="37" r:id="rId23"/>
    <sheet name="01.10.19" sheetId="38" r:id="rId24"/>
    <sheet name="01.11.19" sheetId="39" r:id="rId25"/>
    <sheet name="01.12.19" sheetId="40" r:id="rId26"/>
    <sheet name="31.12.19" sheetId="41" r:id="rId27"/>
    <sheet name="01.02.20" sheetId="42" r:id="rId28"/>
    <sheet name="01.03.20" sheetId="43" r:id="rId29"/>
    <sheet name="01.04.20" sheetId="44" r:id="rId30"/>
    <sheet name="01.05.20" sheetId="45" r:id="rId31"/>
    <sheet name="01.07.20" sheetId="46" r:id="rId32"/>
    <sheet name="01.08.20" sheetId="47" r:id="rId33"/>
    <sheet name="01.09.2020" sheetId="48" r:id="rId34"/>
    <sheet name="01.10.20" sheetId="49" r:id="rId35"/>
    <sheet name="01.11.20" sheetId="50" r:id="rId36"/>
    <sheet name="01.12.20" sheetId="51" r:id="rId37"/>
    <sheet name="31.12.20" sheetId="52" r:id="rId38"/>
    <sheet name="01.01.21" sheetId="53" r:id="rId39"/>
    <sheet name="01.03.21" sheetId="54" r:id="rId40"/>
    <sheet name="01.04.21" sheetId="55" r:id="rId41"/>
    <sheet name="01.05.21" sheetId="56" r:id="rId42"/>
    <sheet name="01.06.2021" sheetId="57" r:id="rId43"/>
    <sheet name="01.07.2021" sheetId="58" r:id="rId44"/>
    <sheet name="01.08.2021" sheetId="59" r:id="rId45"/>
  </sheets>
  <definedNames>
    <definedName name="_xlnm.Print_Area" localSheetId="38">'01.01.21'!$A$1:$C$316</definedName>
    <definedName name="_xlnm.Print_Area" localSheetId="39">'01.03.21'!$A$1:$C$317</definedName>
    <definedName name="_xlnm.Print_Area" localSheetId="40">'01.04.21'!$A$1:$C$318</definedName>
    <definedName name="_xlnm.Print_Area" localSheetId="18">'01.05.19'!$A$1:$C$332</definedName>
    <definedName name="_xlnm.Print_Area" localSheetId="41">'01.05.21'!$A$1:$SOY$318</definedName>
    <definedName name="_xlnm.Print_Area" localSheetId="42">'01.06.2021'!$A$1:$C$318</definedName>
    <definedName name="_xlnm.Print_Area" localSheetId="10">'01.07.18'!$A$1:$C$319</definedName>
    <definedName name="_xlnm.Print_Area" localSheetId="43">'01.07.2021'!$A$1:$C$319</definedName>
    <definedName name="_xlnm.Print_Area" localSheetId="32">'01.08.20'!$A$1:$C$358</definedName>
    <definedName name="_xlnm.Print_Area" localSheetId="44">'01.08.2021'!$A$1:$C$319</definedName>
    <definedName name="_xlnm.Print_Area" localSheetId="2">'01.10.17'!$A$1:$C$345</definedName>
    <definedName name="_xlnm.Print_Area" localSheetId="23">'01.10.19'!$A$1:$C$343</definedName>
    <definedName name="_xlnm.Print_Area" localSheetId="34">'01.10.20'!$A$1:$C$361</definedName>
    <definedName name="_xlnm.Print_Area" localSheetId="13">'01.11.18'!$A$1:$C$320</definedName>
    <definedName name="_xlnm.Print_Area" localSheetId="24">'01.11.19'!$A$1:$C$345</definedName>
    <definedName name="_xlnm.Print_Area" localSheetId="35">'01.11.20'!$A$1:$C$358</definedName>
    <definedName name="_xlnm.Print_Area" localSheetId="36">'01.12.20'!$A$1:$C$354</definedName>
    <definedName name="_xlnm.Print_Area" localSheetId="26">'31.12.19'!$A$1:$C$345</definedName>
    <definedName name="_xlnm.Print_Area" localSheetId="37">'31.12.20'!$A$1:$C$352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7" i="59" l="1"/>
  <c r="C305" i="59" l="1"/>
  <c r="B305" i="59"/>
  <c r="C287" i="59"/>
  <c r="B287" i="59"/>
  <c r="B282" i="59"/>
  <c r="B270" i="59" s="1"/>
  <c r="C270" i="59"/>
  <c r="C250" i="59"/>
  <c r="B250" i="59"/>
  <c r="C231" i="59"/>
  <c r="B231" i="59"/>
  <c r="C209" i="59"/>
  <c r="B209" i="59"/>
  <c r="C190" i="59"/>
  <c r="B190" i="59"/>
  <c r="C173" i="59"/>
  <c r="B173" i="59"/>
  <c r="C154" i="59"/>
  <c r="B154" i="59"/>
  <c r="C136" i="59"/>
  <c r="B136" i="59"/>
  <c r="C118" i="59"/>
  <c r="B118" i="59"/>
  <c r="C101" i="59"/>
  <c r="B101" i="59"/>
  <c r="C82" i="59"/>
  <c r="B82" i="59"/>
  <c r="C64" i="59"/>
  <c r="B64" i="59"/>
  <c r="C45" i="59"/>
  <c r="B45" i="59"/>
  <c r="C26" i="59"/>
  <c r="B26" i="59"/>
  <c r="C5" i="59"/>
  <c r="B5" i="59"/>
  <c r="B282" i="58" l="1"/>
  <c r="C305" i="58" l="1"/>
  <c r="B305" i="58"/>
  <c r="C287" i="58"/>
  <c r="B287" i="58"/>
  <c r="C270" i="58"/>
  <c r="B270" i="58"/>
  <c r="C250" i="58"/>
  <c r="B250" i="58"/>
  <c r="C231" i="58"/>
  <c r="B231" i="58"/>
  <c r="C209" i="58"/>
  <c r="B209" i="58"/>
  <c r="C190" i="58"/>
  <c r="B190" i="58"/>
  <c r="C173" i="58"/>
  <c r="B173" i="58"/>
  <c r="C154" i="58"/>
  <c r="B154" i="58"/>
  <c r="C136" i="58"/>
  <c r="B136" i="58"/>
  <c r="C118" i="58"/>
  <c r="B118" i="58"/>
  <c r="C101" i="58"/>
  <c r="B101" i="58"/>
  <c r="C82" i="58"/>
  <c r="B82" i="58"/>
  <c r="C64" i="58"/>
  <c r="B64" i="58"/>
  <c r="C45" i="58"/>
  <c r="B45" i="58"/>
  <c r="C26" i="58"/>
  <c r="B26" i="58"/>
  <c r="C5" i="58"/>
  <c r="B5" i="58"/>
  <c r="C304" i="57" l="1"/>
  <c r="B304" i="57"/>
  <c r="C287" i="57"/>
  <c r="B287" i="57"/>
  <c r="C270" i="57"/>
  <c r="B270" i="57"/>
  <c r="C250" i="57"/>
  <c r="B250" i="57"/>
  <c r="C231" i="57"/>
  <c r="B231" i="57"/>
  <c r="C209" i="57"/>
  <c r="B209" i="57"/>
  <c r="C190" i="57"/>
  <c r="B190" i="57"/>
  <c r="C173" i="57"/>
  <c r="B173" i="57"/>
  <c r="C154" i="57"/>
  <c r="B154" i="57"/>
  <c r="C136" i="57"/>
  <c r="B136" i="57"/>
  <c r="C118" i="57"/>
  <c r="B118" i="57"/>
  <c r="C101" i="57"/>
  <c r="B101" i="57"/>
  <c r="C82" i="57"/>
  <c r="B82" i="57"/>
  <c r="C64" i="57"/>
  <c r="B64" i="57"/>
  <c r="C45" i="57"/>
  <c r="B45" i="57"/>
  <c r="C26" i="57"/>
  <c r="B26" i="57"/>
  <c r="C5" i="57"/>
  <c r="B5" i="57"/>
  <c r="C304" i="56" l="1"/>
  <c r="B304" i="56"/>
  <c r="C287" i="56"/>
  <c r="B287" i="56"/>
  <c r="C270" i="56"/>
  <c r="B270" i="56"/>
  <c r="C250" i="56"/>
  <c r="B250" i="56"/>
  <c r="C231" i="56"/>
  <c r="B231" i="56"/>
  <c r="C209" i="56"/>
  <c r="B209" i="56"/>
  <c r="C190" i="56"/>
  <c r="B190" i="56"/>
  <c r="C173" i="56"/>
  <c r="B173" i="56"/>
  <c r="C154" i="56"/>
  <c r="B154" i="56"/>
  <c r="C136" i="56"/>
  <c r="B136" i="56"/>
  <c r="C118" i="56"/>
  <c r="B118" i="56"/>
  <c r="C101" i="56"/>
  <c r="B101" i="56"/>
  <c r="C82" i="56"/>
  <c r="B82" i="56"/>
  <c r="C64" i="56"/>
  <c r="B64" i="56"/>
  <c r="C45" i="56"/>
  <c r="B45" i="56"/>
  <c r="C26" i="56"/>
  <c r="B26" i="56"/>
  <c r="C5" i="56"/>
  <c r="B5" i="56"/>
  <c r="C304" i="55" l="1"/>
  <c r="B304" i="55"/>
  <c r="C287" i="55"/>
  <c r="B287" i="55"/>
  <c r="C270" i="55"/>
  <c r="B270" i="55"/>
  <c r="C250" i="55"/>
  <c r="B250" i="55"/>
  <c r="C231" i="55"/>
  <c r="B231" i="55"/>
  <c r="C209" i="55"/>
  <c r="B209" i="55"/>
  <c r="C190" i="55"/>
  <c r="B190" i="55"/>
  <c r="C173" i="55"/>
  <c r="B173" i="55"/>
  <c r="C154" i="55"/>
  <c r="B154" i="55"/>
  <c r="C136" i="55"/>
  <c r="B136" i="55"/>
  <c r="C118" i="55"/>
  <c r="B118" i="55"/>
  <c r="C101" i="55"/>
  <c r="B101" i="55"/>
  <c r="C82" i="55"/>
  <c r="B82" i="55"/>
  <c r="C64" i="55"/>
  <c r="B64" i="55"/>
  <c r="C45" i="55"/>
  <c r="B45" i="55"/>
  <c r="C26" i="55"/>
  <c r="B26" i="55"/>
  <c r="C5" i="55"/>
  <c r="B5" i="55"/>
  <c r="C269" i="54" l="1"/>
  <c r="B136" i="54" l="1"/>
  <c r="C303" i="54" l="1"/>
  <c r="B303" i="54"/>
  <c r="C286" i="54"/>
  <c r="B286" i="54"/>
  <c r="B269" i="54"/>
  <c r="C249" i="54"/>
  <c r="B249" i="54"/>
  <c r="C230" i="54"/>
  <c r="B230" i="54"/>
  <c r="C208" i="54"/>
  <c r="B208" i="54"/>
  <c r="C189" i="54"/>
  <c r="B189" i="54"/>
  <c r="C172" i="54"/>
  <c r="B172" i="54"/>
  <c r="C153" i="54"/>
  <c r="B153" i="54"/>
  <c r="C136" i="54"/>
  <c r="C118" i="54"/>
  <c r="B118" i="54"/>
  <c r="C101" i="54"/>
  <c r="B101" i="54"/>
  <c r="C82" i="54"/>
  <c r="B82" i="54"/>
  <c r="C64" i="54"/>
  <c r="B64" i="54"/>
  <c r="C45" i="54"/>
  <c r="B45" i="54"/>
  <c r="C26" i="54"/>
  <c r="B26" i="54"/>
  <c r="C5" i="54"/>
  <c r="B5" i="54"/>
  <c r="C188" i="53" l="1"/>
  <c r="B188" i="53"/>
  <c r="C302" i="53" l="1"/>
  <c r="B302" i="53"/>
  <c r="C285" i="53"/>
  <c r="B285" i="53"/>
  <c r="C268" i="53"/>
  <c r="B268" i="53"/>
  <c r="C248" i="53"/>
  <c r="B248" i="53"/>
  <c r="C229" i="53"/>
  <c r="B229" i="53"/>
  <c r="C207" i="53"/>
  <c r="B207" i="53"/>
  <c r="C171" i="53"/>
  <c r="B171" i="53"/>
  <c r="C152" i="53"/>
  <c r="B152" i="53"/>
  <c r="C136" i="53"/>
  <c r="B136" i="53"/>
  <c r="C118" i="53"/>
  <c r="B118" i="53"/>
  <c r="C101" i="53"/>
  <c r="B101" i="53"/>
  <c r="C82" i="53"/>
  <c r="B82" i="53"/>
  <c r="C64" i="53"/>
  <c r="B64" i="53"/>
  <c r="C45" i="53"/>
  <c r="B45" i="53"/>
  <c r="C26" i="53"/>
  <c r="B26" i="53"/>
  <c r="C5" i="53"/>
  <c r="B5" i="53"/>
  <c r="C338" i="52" l="1"/>
  <c r="B338" i="52"/>
  <c r="C321" i="52" l="1"/>
  <c r="B321" i="52"/>
  <c r="C304" i="52"/>
  <c r="B304" i="52"/>
  <c r="C284" i="52"/>
  <c r="B284" i="52"/>
  <c r="C265" i="52"/>
  <c r="B265" i="52"/>
  <c r="C244" i="52"/>
  <c r="B244" i="52"/>
  <c r="C226" i="52"/>
  <c r="B226" i="52"/>
  <c r="C208" i="52"/>
  <c r="B208" i="52"/>
  <c r="C188" i="52"/>
  <c r="B188" i="52"/>
  <c r="C171" i="52"/>
  <c r="B171" i="52"/>
  <c r="C152" i="52"/>
  <c r="B152" i="52"/>
  <c r="C136" i="52"/>
  <c r="B136" i="52"/>
  <c r="C118" i="52"/>
  <c r="B118" i="52"/>
  <c r="C101" i="52"/>
  <c r="B101" i="52"/>
  <c r="C82" i="52"/>
  <c r="B82" i="52"/>
  <c r="C64" i="52"/>
  <c r="B64" i="52"/>
  <c r="C45" i="52"/>
  <c r="B45" i="52"/>
  <c r="C26" i="52"/>
  <c r="B26" i="52"/>
  <c r="C5" i="52"/>
  <c r="B5" i="52"/>
  <c r="C341" i="51" l="1"/>
  <c r="B341" i="51"/>
  <c r="C324" i="51"/>
  <c r="B324" i="51"/>
  <c r="C307" i="51"/>
  <c r="B307" i="51"/>
  <c r="C287" i="51"/>
  <c r="B287" i="51"/>
  <c r="C267" i="51"/>
  <c r="B267" i="51"/>
  <c r="C246" i="51"/>
  <c r="B246" i="51"/>
  <c r="C228" i="51"/>
  <c r="B228" i="51"/>
  <c r="C210" i="51"/>
  <c r="B210" i="51"/>
  <c r="C190" i="51"/>
  <c r="B190" i="51"/>
  <c r="C173" i="51"/>
  <c r="B173" i="51"/>
  <c r="C154" i="51"/>
  <c r="B154" i="51"/>
  <c r="B137" i="51"/>
  <c r="C137" i="51"/>
  <c r="C119" i="51"/>
  <c r="B119" i="51"/>
  <c r="C101" i="51"/>
  <c r="B101" i="51"/>
  <c r="C82" i="51"/>
  <c r="B82" i="51"/>
  <c r="B64" i="51"/>
  <c r="C64" i="51"/>
  <c r="C45" i="51"/>
  <c r="B45" i="51"/>
  <c r="C26" i="51"/>
  <c r="B26" i="51"/>
  <c r="C5" i="51"/>
  <c r="B5" i="51"/>
  <c r="B78" i="50" l="1"/>
  <c r="B149" i="50" l="1"/>
  <c r="B328" i="50" l="1"/>
  <c r="C328" i="50"/>
  <c r="C345" i="50" l="1"/>
  <c r="B345" i="50"/>
  <c r="C311" i="50"/>
  <c r="B311" i="50"/>
  <c r="C291" i="50"/>
  <c r="B291" i="50"/>
  <c r="C271" i="50"/>
  <c r="B271" i="50"/>
  <c r="C245" i="50"/>
  <c r="B245" i="50"/>
  <c r="C227" i="50"/>
  <c r="B227" i="50"/>
  <c r="C209" i="50"/>
  <c r="B209" i="50"/>
  <c r="C189" i="50"/>
  <c r="B189" i="50"/>
  <c r="C172" i="50"/>
  <c r="B172" i="50"/>
  <c r="C153" i="50"/>
  <c r="B153" i="50"/>
  <c r="C137" i="50"/>
  <c r="B137" i="50"/>
  <c r="C119" i="50"/>
  <c r="B119" i="50"/>
  <c r="C101" i="50"/>
  <c r="B101" i="50"/>
  <c r="C82" i="50"/>
  <c r="B82" i="50"/>
  <c r="C64" i="50"/>
  <c r="B64" i="50"/>
  <c r="C45" i="50"/>
  <c r="B45" i="50"/>
  <c r="C26" i="50"/>
  <c r="B26" i="50"/>
  <c r="C5" i="50"/>
  <c r="B5" i="50"/>
  <c r="C348" i="49" l="1"/>
  <c r="B348" i="49"/>
  <c r="C331" i="49"/>
  <c r="B331" i="49"/>
  <c r="C311" i="49"/>
  <c r="B311" i="49"/>
  <c r="C291" i="49"/>
  <c r="B291" i="49"/>
  <c r="C271" i="49"/>
  <c r="B271" i="49"/>
  <c r="C245" i="49"/>
  <c r="B245" i="49"/>
  <c r="C227" i="49"/>
  <c r="B227" i="49"/>
  <c r="C209" i="49"/>
  <c r="B209" i="49"/>
  <c r="C189" i="49"/>
  <c r="B189" i="49"/>
  <c r="C172" i="49"/>
  <c r="B172" i="49"/>
  <c r="C153" i="49"/>
  <c r="B153" i="49"/>
  <c r="C137" i="49"/>
  <c r="B137" i="49"/>
  <c r="C119" i="49"/>
  <c r="B119" i="49"/>
  <c r="C101" i="49"/>
  <c r="B101" i="49"/>
  <c r="C82" i="49"/>
  <c r="B82" i="49"/>
  <c r="C64" i="49"/>
  <c r="B64" i="49"/>
  <c r="C45" i="49"/>
  <c r="B45" i="49"/>
  <c r="C26" i="49"/>
  <c r="B26" i="49"/>
  <c r="C5" i="49"/>
  <c r="B5" i="49"/>
  <c r="C344" i="48" l="1"/>
  <c r="B344" i="48"/>
  <c r="C327" i="48"/>
  <c r="B327" i="48"/>
  <c r="C309" i="48"/>
  <c r="B309" i="48"/>
  <c r="C289" i="48"/>
  <c r="B289" i="48"/>
  <c r="C270" i="48"/>
  <c r="B270" i="48"/>
  <c r="C244" i="48"/>
  <c r="B244" i="48"/>
  <c r="C226" i="48"/>
  <c r="B226" i="48"/>
  <c r="C208" i="48"/>
  <c r="B208" i="48"/>
  <c r="C188" i="48"/>
  <c r="B188" i="48"/>
  <c r="C171" i="48"/>
  <c r="B171" i="48"/>
  <c r="C152" i="48"/>
  <c r="B152" i="48"/>
  <c r="C136" i="48"/>
  <c r="B136" i="48"/>
  <c r="C118" i="48"/>
  <c r="B118" i="48"/>
  <c r="C101" i="48"/>
  <c r="B101" i="48"/>
  <c r="C82" i="48"/>
  <c r="B82" i="48"/>
  <c r="C64" i="48"/>
  <c r="B64" i="48"/>
  <c r="C45" i="48"/>
  <c r="B45" i="48"/>
  <c r="C26" i="48"/>
  <c r="B26" i="48"/>
  <c r="C5" i="48"/>
  <c r="B5" i="48"/>
  <c r="C153" i="47" l="1"/>
  <c r="B153" i="47"/>
  <c r="C189" i="47" l="1"/>
  <c r="B189" i="47"/>
  <c r="C345" i="47" l="1"/>
  <c r="B345" i="47"/>
  <c r="C328" i="47"/>
  <c r="B328" i="47"/>
  <c r="C310" i="47"/>
  <c r="B310" i="47"/>
  <c r="C290" i="47"/>
  <c r="B290" i="47"/>
  <c r="C271" i="47"/>
  <c r="B271" i="47"/>
  <c r="C245" i="47"/>
  <c r="B245" i="47"/>
  <c r="C227" i="47"/>
  <c r="B227" i="47"/>
  <c r="C209" i="47"/>
  <c r="B209" i="47"/>
  <c r="C172" i="47"/>
  <c r="B172" i="47"/>
  <c r="C136" i="47"/>
  <c r="B136" i="47"/>
  <c r="C118" i="47"/>
  <c r="B118" i="47"/>
  <c r="C101" i="47"/>
  <c r="B101" i="47"/>
  <c r="C82" i="47"/>
  <c r="B82" i="47"/>
  <c r="C64" i="47"/>
  <c r="B64" i="47"/>
  <c r="C45" i="47"/>
  <c r="B45" i="47"/>
  <c r="C26" i="47"/>
  <c r="B26" i="47"/>
  <c r="C5" i="47"/>
  <c r="B5" i="47"/>
  <c r="C64" i="46" l="1"/>
  <c r="B64" i="46"/>
  <c r="C342" i="46" l="1"/>
  <c r="B342" i="46"/>
  <c r="C325" i="46"/>
  <c r="B325" i="46"/>
  <c r="C307" i="46"/>
  <c r="B307" i="46"/>
  <c r="C287" i="46"/>
  <c r="B287" i="46"/>
  <c r="C268" i="46"/>
  <c r="B268" i="46"/>
  <c r="C242" i="46"/>
  <c r="B242" i="46"/>
  <c r="C224" i="46"/>
  <c r="B224" i="46"/>
  <c r="C206" i="46"/>
  <c r="B206" i="46"/>
  <c r="C187" i="46"/>
  <c r="B187" i="46"/>
  <c r="C170" i="46"/>
  <c r="B170" i="46"/>
  <c r="C152" i="46"/>
  <c r="B152" i="46"/>
  <c r="C136" i="46"/>
  <c r="B136" i="46"/>
  <c r="C118" i="46"/>
  <c r="B118" i="46"/>
  <c r="C101" i="46"/>
  <c r="B101" i="46"/>
  <c r="C82" i="46"/>
  <c r="B82" i="46"/>
  <c r="C45" i="46"/>
  <c r="B45" i="46"/>
  <c r="C26" i="46"/>
  <c r="B26" i="46"/>
  <c r="C5" i="46"/>
  <c r="B5" i="46"/>
  <c r="C342" i="45" l="1"/>
  <c r="B342" i="45"/>
  <c r="C325" i="45"/>
  <c r="B325" i="45"/>
  <c r="C306" i="45"/>
  <c r="B306" i="45"/>
  <c r="C286" i="45"/>
  <c r="B286" i="45"/>
  <c r="C267" i="45"/>
  <c r="B267" i="45"/>
  <c r="C243" i="45"/>
  <c r="B243" i="45"/>
  <c r="C225" i="45"/>
  <c r="B225" i="45"/>
  <c r="C207" i="45"/>
  <c r="B207" i="45"/>
  <c r="C187" i="45"/>
  <c r="B187" i="45"/>
  <c r="C170" i="45"/>
  <c r="B170" i="45"/>
  <c r="C152" i="45"/>
  <c r="B152" i="45"/>
  <c r="C136" i="45"/>
  <c r="B136" i="45"/>
  <c r="C118" i="45"/>
  <c r="B118" i="45"/>
  <c r="C101" i="45"/>
  <c r="B101" i="45"/>
  <c r="C82" i="45"/>
  <c r="B82" i="45"/>
  <c r="C64" i="45"/>
  <c r="B64" i="45"/>
  <c r="C45" i="45"/>
  <c r="B45" i="45"/>
  <c r="C26" i="45"/>
  <c r="B26" i="45"/>
  <c r="C5" i="45"/>
  <c r="B5" i="45"/>
  <c r="C224" i="44" l="1"/>
  <c r="B224" i="44"/>
  <c r="C341" i="44" l="1"/>
  <c r="B341" i="44"/>
  <c r="C324" i="44"/>
  <c r="B324" i="44"/>
  <c r="C305" i="44"/>
  <c r="B305" i="44"/>
  <c r="C285" i="44"/>
  <c r="B285" i="44"/>
  <c r="C266" i="44"/>
  <c r="B266" i="44"/>
  <c r="C242" i="44"/>
  <c r="B242" i="44"/>
  <c r="C206" i="44"/>
  <c r="B206" i="44"/>
  <c r="C187" i="44"/>
  <c r="B187" i="44"/>
  <c r="C170" i="44"/>
  <c r="B170" i="44"/>
  <c r="C152" i="44"/>
  <c r="B152" i="44"/>
  <c r="C136" i="44"/>
  <c r="B136" i="44"/>
  <c r="C118" i="44"/>
  <c r="B118" i="44"/>
  <c r="C101" i="44"/>
  <c r="B101" i="44"/>
  <c r="C82" i="44"/>
  <c r="B82" i="44"/>
  <c r="C64" i="44"/>
  <c r="B64" i="44"/>
  <c r="C45" i="44"/>
  <c r="B45" i="44"/>
  <c r="C26" i="44"/>
  <c r="B26" i="44"/>
  <c r="C5" i="44"/>
  <c r="B5" i="44"/>
  <c r="C241" i="43" l="1"/>
  <c r="C280" i="43" l="1"/>
  <c r="B280" i="43"/>
  <c r="C336" i="43" l="1"/>
  <c r="B336" i="43"/>
  <c r="C319" i="43"/>
  <c r="B319" i="43"/>
  <c r="B300" i="43"/>
  <c r="C300" i="43"/>
  <c r="C262" i="43"/>
  <c r="B262" i="43"/>
  <c r="B241" i="43"/>
  <c r="B237" i="43"/>
  <c r="C224" i="43"/>
  <c r="B224" i="43"/>
  <c r="C206" i="43"/>
  <c r="B206" i="43"/>
  <c r="C187" i="43"/>
  <c r="B187" i="43"/>
  <c r="C170" i="43"/>
  <c r="B170" i="43"/>
  <c r="C152" i="43"/>
  <c r="B152" i="43"/>
  <c r="C136" i="43"/>
  <c r="B136" i="43"/>
  <c r="C118" i="43"/>
  <c r="B118" i="43"/>
  <c r="C101" i="43"/>
  <c r="B101" i="43"/>
  <c r="C82" i="43"/>
  <c r="B82" i="43"/>
  <c r="C64" i="43"/>
  <c r="B64" i="43"/>
  <c r="C45" i="43"/>
  <c r="B45" i="43"/>
  <c r="C26" i="43"/>
  <c r="B26" i="43"/>
  <c r="C5" i="43"/>
  <c r="B5" i="43"/>
  <c r="B237" i="42" l="1"/>
  <c r="B241" i="42" l="1"/>
  <c r="B312" i="42" l="1"/>
  <c r="C334" i="42" l="1"/>
  <c r="B334" i="42"/>
  <c r="C317" i="42"/>
  <c r="B317" i="42"/>
  <c r="C299" i="42"/>
  <c r="B299" i="42"/>
  <c r="C280" i="42"/>
  <c r="B280" i="42"/>
  <c r="C262" i="42"/>
  <c r="B262" i="42"/>
  <c r="C241" i="42"/>
  <c r="C224" i="42"/>
  <c r="B224" i="42"/>
  <c r="C206" i="42"/>
  <c r="B206" i="42"/>
  <c r="B187" i="42"/>
  <c r="C170" i="42"/>
  <c r="B170" i="42"/>
  <c r="C152" i="42"/>
  <c r="B152" i="42"/>
  <c r="C136" i="42"/>
  <c r="B136" i="42"/>
  <c r="C118" i="42"/>
  <c r="B118" i="42"/>
  <c r="C101" i="42"/>
  <c r="B101" i="42"/>
  <c r="C82" i="42"/>
  <c r="B82" i="42"/>
  <c r="C64" i="42"/>
  <c r="B64" i="42"/>
  <c r="C45" i="42"/>
  <c r="B45" i="42"/>
  <c r="C26" i="42"/>
  <c r="B26" i="42"/>
  <c r="C5" i="42"/>
  <c r="B5" i="42"/>
  <c r="C187" i="42" l="1"/>
  <c r="C201" i="41"/>
  <c r="B200" i="41"/>
  <c r="C199" i="41"/>
  <c r="C195" i="41"/>
  <c r="B192" i="41"/>
  <c r="C192" i="41" s="1"/>
  <c r="C332" i="41" l="1"/>
  <c r="B332" i="41"/>
  <c r="C316" i="41"/>
  <c r="B316" i="41"/>
  <c r="B298" i="41"/>
  <c r="C298" i="41"/>
  <c r="C279" i="41"/>
  <c r="B279" i="41"/>
  <c r="C261" i="41"/>
  <c r="B261" i="41"/>
  <c r="C243" i="41"/>
  <c r="B243" i="41"/>
  <c r="C226" i="41"/>
  <c r="B226" i="41"/>
  <c r="C208" i="41"/>
  <c r="B208" i="41"/>
  <c r="C189" i="41"/>
  <c r="B189" i="41"/>
  <c r="C172" i="41"/>
  <c r="B172" i="41"/>
  <c r="C154" i="41"/>
  <c r="B154" i="41"/>
  <c r="C137" i="41"/>
  <c r="B137" i="41"/>
  <c r="C120" i="41"/>
  <c r="B120" i="41"/>
  <c r="C102" i="41"/>
  <c r="B102" i="41"/>
  <c r="C83" i="41"/>
  <c r="B83" i="41"/>
  <c r="C64" i="41"/>
  <c r="B64" i="41"/>
  <c r="C45" i="41"/>
  <c r="B45" i="41"/>
  <c r="C26" i="41"/>
  <c r="B26" i="41"/>
  <c r="C5" i="41"/>
  <c r="B5" i="41"/>
  <c r="C310" i="40" l="1"/>
  <c r="B310" i="40"/>
  <c r="C26" i="40" l="1"/>
  <c r="B26" i="40"/>
  <c r="C333" i="40" l="1"/>
  <c r="B333" i="40"/>
  <c r="C317" i="40"/>
  <c r="B317" i="40"/>
  <c r="C299" i="40"/>
  <c r="B299" i="40"/>
  <c r="C280" i="40"/>
  <c r="B280" i="40"/>
  <c r="C261" i="40"/>
  <c r="B261" i="40"/>
  <c r="C243" i="40"/>
  <c r="B243" i="40"/>
  <c r="C226" i="40"/>
  <c r="B226" i="40"/>
  <c r="C208" i="40"/>
  <c r="B208" i="40"/>
  <c r="C189" i="40"/>
  <c r="B189" i="40"/>
  <c r="C172" i="40"/>
  <c r="B172" i="40"/>
  <c r="C154" i="40"/>
  <c r="B154" i="40"/>
  <c r="C137" i="40"/>
  <c r="B137" i="40"/>
  <c r="C120" i="40"/>
  <c r="B120" i="40"/>
  <c r="C102" i="40"/>
  <c r="B102" i="40"/>
  <c r="C83" i="40"/>
  <c r="B83" i="40"/>
  <c r="C64" i="40"/>
  <c r="B64" i="40"/>
  <c r="C45" i="40"/>
  <c r="B45" i="40"/>
  <c r="C5" i="40"/>
  <c r="B5" i="40"/>
  <c r="C110" i="39" l="1"/>
  <c r="B110" i="39"/>
  <c r="C332" i="39" l="1"/>
  <c r="B332" i="39"/>
  <c r="C316" i="39"/>
  <c r="B316" i="39"/>
  <c r="C298" i="39"/>
  <c r="B298" i="39"/>
  <c r="C279" i="39"/>
  <c r="B279" i="39"/>
  <c r="C260" i="39"/>
  <c r="B260" i="39"/>
  <c r="C242" i="39"/>
  <c r="B242" i="39"/>
  <c r="C225" i="39"/>
  <c r="B225" i="39"/>
  <c r="C207" i="39"/>
  <c r="B207" i="39"/>
  <c r="C188" i="39"/>
  <c r="B188" i="39"/>
  <c r="C171" i="39"/>
  <c r="B171" i="39"/>
  <c r="C153" i="39"/>
  <c r="B153" i="39"/>
  <c r="C136" i="39"/>
  <c r="B136" i="39"/>
  <c r="C119" i="39"/>
  <c r="B119" i="39"/>
  <c r="C101" i="39"/>
  <c r="B101" i="39"/>
  <c r="C82" i="39"/>
  <c r="B82" i="39"/>
  <c r="C63" i="39"/>
  <c r="B63" i="39"/>
  <c r="C44" i="39"/>
  <c r="B44" i="39"/>
  <c r="C26" i="39"/>
  <c r="B26" i="39"/>
  <c r="C5" i="39"/>
  <c r="B5" i="39"/>
  <c r="C188" i="38" l="1"/>
  <c r="B188" i="38"/>
  <c r="C330" i="38" l="1"/>
  <c r="B330" i="38"/>
  <c r="C314" i="38"/>
  <c r="B314" i="38"/>
  <c r="C297" i="38"/>
  <c r="B297" i="38"/>
  <c r="C278" i="38"/>
  <c r="B278" i="38"/>
  <c r="C259" i="38"/>
  <c r="B259" i="38"/>
  <c r="C241" i="38"/>
  <c r="B241" i="38"/>
  <c r="C225" i="38"/>
  <c r="B225" i="38"/>
  <c r="C207" i="38"/>
  <c r="B207" i="38"/>
  <c r="C171" i="38"/>
  <c r="B171" i="38"/>
  <c r="C153" i="38"/>
  <c r="B153" i="38"/>
  <c r="C136" i="38"/>
  <c r="B136" i="38"/>
  <c r="C119" i="38"/>
  <c r="B119" i="38"/>
  <c r="C101" i="38"/>
  <c r="B101" i="38"/>
  <c r="C82" i="38"/>
  <c r="B82" i="38"/>
  <c r="C63" i="38"/>
  <c r="B63" i="38"/>
  <c r="C44" i="38"/>
  <c r="B44" i="38"/>
  <c r="C26" i="38"/>
  <c r="B26" i="38"/>
  <c r="C5" i="38"/>
  <c r="B5" i="38"/>
  <c r="C63" i="37" l="1"/>
  <c r="B63" i="37"/>
  <c r="C44" i="37" l="1"/>
  <c r="B44" i="37"/>
  <c r="C329" i="37" l="1"/>
  <c r="B329" i="37"/>
  <c r="C313" i="37"/>
  <c r="B313" i="37"/>
  <c r="C296" i="37"/>
  <c r="B296" i="37"/>
  <c r="C277" i="37"/>
  <c r="B277" i="37"/>
  <c r="C257" i="37"/>
  <c r="B257" i="37"/>
  <c r="C239" i="37"/>
  <c r="B239" i="37"/>
  <c r="C223" i="37"/>
  <c r="B223" i="37"/>
  <c r="C205" i="37"/>
  <c r="B205" i="37"/>
  <c r="C187" i="37"/>
  <c r="B187" i="37"/>
  <c r="C170" i="37"/>
  <c r="B170" i="37"/>
  <c r="C152" i="37"/>
  <c r="B152" i="37"/>
  <c r="C136" i="37"/>
  <c r="B136" i="37"/>
  <c r="C119" i="37"/>
  <c r="B119" i="37"/>
  <c r="C101" i="37"/>
  <c r="B101" i="37"/>
  <c r="C82" i="37"/>
  <c r="B82" i="37"/>
  <c r="C26" i="37"/>
  <c r="B26" i="37"/>
  <c r="C5" i="37"/>
  <c r="B5" i="37"/>
  <c r="C186" i="36" l="1"/>
  <c r="C328" i="36" l="1"/>
  <c r="B328" i="36"/>
  <c r="C312" i="36"/>
  <c r="B312" i="36"/>
  <c r="C295" i="36"/>
  <c r="B295" i="36"/>
  <c r="C276" i="36"/>
  <c r="B276" i="36"/>
  <c r="C256" i="36"/>
  <c r="B256" i="36"/>
  <c r="C238" i="36"/>
  <c r="B238" i="36"/>
  <c r="C222" i="36"/>
  <c r="B222" i="36"/>
  <c r="C204" i="36"/>
  <c r="B204" i="36"/>
  <c r="B186" i="36"/>
  <c r="C169" i="36"/>
  <c r="B169" i="36"/>
  <c r="C151" i="36"/>
  <c r="B151" i="36"/>
  <c r="C135" i="36"/>
  <c r="B135" i="36"/>
  <c r="C118" i="36"/>
  <c r="B118" i="36"/>
  <c r="C100" i="36"/>
  <c r="B100" i="36"/>
  <c r="C81" i="36"/>
  <c r="B81" i="36"/>
  <c r="C63" i="36"/>
  <c r="B63" i="36"/>
  <c r="C45" i="36"/>
  <c r="B45" i="36"/>
  <c r="C26" i="36"/>
  <c r="B26" i="36"/>
  <c r="C5" i="36"/>
  <c r="B5" i="36"/>
  <c r="C222" i="35" l="1"/>
  <c r="B222" i="35"/>
  <c r="C80" i="35" l="1"/>
  <c r="B80" i="35"/>
  <c r="C261" i="35" l="1"/>
  <c r="C258" i="35"/>
  <c r="C327" i="35" l="1"/>
  <c r="B327" i="35"/>
  <c r="C311" i="35"/>
  <c r="B311" i="35"/>
  <c r="C294" i="35"/>
  <c r="B294" i="35"/>
  <c r="C275" i="35"/>
  <c r="B275" i="35"/>
  <c r="C256" i="35"/>
  <c r="B256" i="35"/>
  <c r="C238" i="35"/>
  <c r="B238" i="35"/>
  <c r="C204" i="35"/>
  <c r="B204" i="35"/>
  <c r="C185" i="35"/>
  <c r="B185" i="35"/>
  <c r="C168" i="35"/>
  <c r="B168" i="35"/>
  <c r="C150" i="35"/>
  <c r="B150" i="35"/>
  <c r="C134" i="35"/>
  <c r="B134" i="35"/>
  <c r="C117" i="35"/>
  <c r="B117" i="35"/>
  <c r="C99" i="35"/>
  <c r="B99" i="35"/>
  <c r="C62" i="35"/>
  <c r="B62" i="35"/>
  <c r="C44" i="35"/>
  <c r="B44" i="35"/>
  <c r="C26" i="35"/>
  <c r="B26" i="35"/>
  <c r="C5" i="35"/>
  <c r="B5" i="35"/>
  <c r="C322" i="34" l="1"/>
  <c r="B322" i="34"/>
  <c r="C306" i="34"/>
  <c r="B306" i="34"/>
  <c r="C289" i="34"/>
  <c r="B289" i="34"/>
  <c r="C270" i="34"/>
  <c r="B270" i="34"/>
  <c r="C251" i="34"/>
  <c r="B251" i="34"/>
  <c r="C233" i="34"/>
  <c r="B233" i="34"/>
  <c r="C218" i="34"/>
  <c r="B218" i="34"/>
  <c r="C200" i="34"/>
  <c r="B200" i="34"/>
  <c r="C181" i="34"/>
  <c r="B181" i="34"/>
  <c r="C165" i="34"/>
  <c r="B165" i="34"/>
  <c r="C147" i="34"/>
  <c r="B147" i="34"/>
  <c r="C131" i="34"/>
  <c r="B131" i="34"/>
  <c r="C114" i="34"/>
  <c r="B114" i="34"/>
  <c r="C96" i="34"/>
  <c r="B96" i="34"/>
  <c r="C79" i="34"/>
  <c r="B79" i="34"/>
  <c r="C61" i="34"/>
  <c r="B61" i="34"/>
  <c r="C44" i="34"/>
  <c r="B44" i="34"/>
  <c r="C26" i="34"/>
  <c r="B26" i="34"/>
  <c r="C5" i="34"/>
  <c r="B5" i="34"/>
  <c r="C255" i="33" l="1"/>
  <c r="C254" i="33"/>
  <c r="C251" i="33"/>
  <c r="C319" i="33" l="1"/>
  <c r="B319" i="33"/>
  <c r="C303" i="33"/>
  <c r="B303" i="33"/>
  <c r="C286" i="33"/>
  <c r="B286" i="33"/>
  <c r="C267" i="33"/>
  <c r="B267" i="33"/>
  <c r="C249" i="33"/>
  <c r="B249" i="33"/>
  <c r="C231" i="33"/>
  <c r="B231" i="33"/>
  <c r="C216" i="33"/>
  <c r="B216" i="33"/>
  <c r="C198" i="33"/>
  <c r="B198" i="33"/>
  <c r="C179" i="33"/>
  <c r="B179" i="33"/>
  <c r="C164" i="33"/>
  <c r="B164" i="33"/>
  <c r="C146" i="33"/>
  <c r="B146" i="33"/>
  <c r="C130" i="33"/>
  <c r="B130" i="33"/>
  <c r="C114" i="33"/>
  <c r="B114" i="33"/>
  <c r="C96" i="33"/>
  <c r="B96" i="33"/>
  <c r="C79" i="33"/>
  <c r="B79" i="33"/>
  <c r="C61" i="33"/>
  <c r="B61" i="33"/>
  <c r="C44" i="33"/>
  <c r="B44" i="33"/>
  <c r="C26" i="33"/>
  <c r="B26" i="33"/>
  <c r="C5" i="33"/>
  <c r="B5" i="33"/>
  <c r="C265" i="32" l="1"/>
  <c r="B265" i="32"/>
  <c r="C315" i="32" l="1"/>
  <c r="B315" i="32"/>
  <c r="C196" i="32" l="1"/>
  <c r="B196" i="32"/>
  <c r="B177" i="32" l="1"/>
  <c r="C177" i="32"/>
  <c r="C26" i="32" l="1"/>
  <c r="B26" i="32"/>
  <c r="C44" i="32" l="1"/>
  <c r="B44" i="32"/>
  <c r="C5" i="32" l="1"/>
  <c r="B5" i="32"/>
  <c r="C299" i="32" l="1"/>
  <c r="B299" i="32"/>
  <c r="C283" i="32"/>
  <c r="B283" i="32"/>
  <c r="C247" i="32"/>
  <c r="B247" i="32"/>
  <c r="C229" i="32"/>
  <c r="B229" i="32"/>
  <c r="C214" i="32"/>
  <c r="B214" i="32"/>
  <c r="C162" i="32"/>
  <c r="B162" i="32"/>
  <c r="C144" i="32"/>
  <c r="B144" i="32"/>
  <c r="C128" i="32"/>
  <c r="B128" i="32"/>
  <c r="C112" i="32"/>
  <c r="B112" i="32"/>
  <c r="C96" i="32"/>
  <c r="B96" i="32"/>
  <c r="C79" i="32"/>
  <c r="B79" i="32"/>
  <c r="C61" i="32"/>
  <c r="B61" i="32"/>
  <c r="C268" i="31" l="1"/>
  <c r="C137" i="31" l="1"/>
  <c r="B137" i="31"/>
  <c r="C72" i="31" l="1"/>
  <c r="B72" i="31"/>
  <c r="C54" i="31" l="1"/>
  <c r="B54" i="31"/>
  <c r="C297" i="31" l="1"/>
  <c r="B297" i="31"/>
  <c r="C283" i="31"/>
  <c r="B283" i="31"/>
  <c r="B268" i="31"/>
  <c r="C253" i="31"/>
  <c r="B253" i="31"/>
  <c r="C235" i="31"/>
  <c r="B235" i="31"/>
  <c r="C217" i="31"/>
  <c r="B217" i="31"/>
  <c r="C202" i="31"/>
  <c r="B202" i="31"/>
  <c r="C186" i="31"/>
  <c r="B186" i="31"/>
  <c r="C169" i="31"/>
  <c r="B169" i="31"/>
  <c r="C154" i="31"/>
  <c r="B154" i="31"/>
  <c r="C121" i="31"/>
  <c r="B121" i="31"/>
  <c r="C105" i="31"/>
  <c r="B105" i="31"/>
  <c r="C89" i="31"/>
  <c r="B89" i="31"/>
  <c r="C38" i="31"/>
  <c r="B38" i="31"/>
  <c r="C22" i="31"/>
  <c r="B22" i="31"/>
  <c r="C280" i="30" l="1"/>
  <c r="B280" i="30"/>
  <c r="C323" i="30" l="1"/>
  <c r="B323" i="30"/>
  <c r="C309" i="30"/>
  <c r="B309" i="30"/>
  <c r="C295" i="30"/>
  <c r="B295" i="30"/>
  <c r="C265" i="30"/>
  <c r="B265" i="30"/>
  <c r="C247" i="30"/>
  <c r="B247" i="30"/>
  <c r="C229" i="30"/>
  <c r="B229" i="30"/>
  <c r="C214" i="30"/>
  <c r="B214" i="30"/>
  <c r="C199" i="30"/>
  <c r="B199" i="30"/>
  <c r="C183" i="30"/>
  <c r="B183" i="30"/>
  <c r="C166" i="30"/>
  <c r="B166" i="30"/>
  <c r="C151" i="30"/>
  <c r="B151" i="30"/>
  <c r="C135" i="30"/>
  <c r="B135" i="30"/>
  <c r="C119" i="30"/>
  <c r="B119" i="30"/>
  <c r="C103" i="30"/>
  <c r="B103" i="30"/>
  <c r="C87" i="30"/>
  <c r="B87" i="30"/>
  <c r="C71" i="30"/>
  <c r="B71" i="30"/>
  <c r="C54" i="30"/>
  <c r="B54" i="30"/>
  <c r="C38" i="30"/>
  <c r="B38" i="30"/>
  <c r="C22" i="30"/>
  <c r="B22" i="30"/>
  <c r="C5" i="30"/>
  <c r="B5" i="30"/>
  <c r="C322" i="29" l="1"/>
  <c r="B322" i="29"/>
  <c r="C308" i="29" l="1"/>
  <c r="B308" i="29"/>
  <c r="C294" i="29"/>
  <c r="B294" i="29"/>
  <c r="C280" i="29"/>
  <c r="B280" i="29"/>
  <c r="C265" i="29"/>
  <c r="B265" i="29"/>
  <c r="C247" i="29"/>
  <c r="B247" i="29"/>
  <c r="C229" i="29"/>
  <c r="B229" i="29"/>
  <c r="C214" i="29"/>
  <c r="B214" i="29"/>
  <c r="C199" i="29"/>
  <c r="B199" i="29"/>
  <c r="C183" i="29"/>
  <c r="B183" i="29"/>
  <c r="C166" i="29"/>
  <c r="B166" i="29"/>
  <c r="C151" i="29"/>
  <c r="B151" i="29"/>
  <c r="C135" i="29"/>
  <c r="B135" i="29"/>
  <c r="C119" i="29"/>
  <c r="B119" i="29"/>
  <c r="C103" i="29"/>
  <c r="B103" i="29"/>
  <c r="C87" i="29"/>
  <c r="B87" i="29"/>
  <c r="C71" i="29"/>
  <c r="B71" i="29"/>
  <c r="C54" i="29"/>
  <c r="B54" i="29"/>
  <c r="C38" i="29"/>
  <c r="B38" i="29"/>
  <c r="C22" i="29"/>
  <c r="B22" i="29"/>
  <c r="C5" i="29"/>
  <c r="B5" i="29"/>
  <c r="C308" i="28" l="1"/>
  <c r="B308" i="28"/>
  <c r="C294" i="28"/>
  <c r="B294" i="28"/>
  <c r="C280" i="28"/>
  <c r="B280" i="28"/>
  <c r="C265" i="28"/>
  <c r="B265" i="28"/>
  <c r="C247" i="28"/>
  <c r="B247" i="28"/>
  <c r="C229" i="28"/>
  <c r="B229" i="28"/>
  <c r="C214" i="28"/>
  <c r="B214" i="28"/>
  <c r="C199" i="28"/>
  <c r="B199" i="28"/>
  <c r="C183" i="28"/>
  <c r="B183" i="28"/>
  <c r="C166" i="28"/>
  <c r="B166" i="28"/>
  <c r="C151" i="28"/>
  <c r="B151" i="28"/>
  <c r="C135" i="28"/>
  <c r="B135" i="28"/>
  <c r="C119" i="28"/>
  <c r="B119" i="28"/>
  <c r="C103" i="28"/>
  <c r="B103" i="28"/>
  <c r="C87" i="28"/>
  <c r="B87" i="28"/>
  <c r="C71" i="28"/>
  <c r="B71" i="28"/>
  <c r="C54" i="28"/>
  <c r="B54" i="28"/>
  <c r="C38" i="28"/>
  <c r="B38" i="28"/>
  <c r="C22" i="28"/>
  <c r="B22" i="28"/>
  <c r="C5" i="28"/>
  <c r="B5" i="28"/>
  <c r="C151" i="27" l="1"/>
  <c r="C288" i="27" l="1"/>
  <c r="C307" i="27" l="1"/>
  <c r="B307" i="27"/>
  <c r="C293" i="27"/>
  <c r="B293" i="27"/>
  <c r="C279" i="27"/>
  <c r="B279" i="27"/>
  <c r="C264" i="27"/>
  <c r="B264" i="27"/>
  <c r="C247" i="27"/>
  <c r="B247" i="27"/>
  <c r="C229" i="27"/>
  <c r="B229" i="27"/>
  <c r="C214" i="27"/>
  <c r="B214" i="27"/>
  <c r="C199" i="27"/>
  <c r="B199" i="27"/>
  <c r="C183" i="27"/>
  <c r="B183" i="27"/>
  <c r="C166" i="27"/>
  <c r="B166" i="27"/>
  <c r="B151" i="27"/>
  <c r="C135" i="27"/>
  <c r="B135" i="27"/>
  <c r="C119" i="27"/>
  <c r="B119" i="27"/>
  <c r="C103" i="27"/>
  <c r="B103" i="27"/>
  <c r="C87" i="27"/>
  <c r="B87" i="27"/>
  <c r="B71" i="27"/>
  <c r="C71" i="27"/>
  <c r="C54" i="27"/>
  <c r="B54" i="27"/>
  <c r="C38" i="27"/>
  <c r="B38" i="27"/>
  <c r="C22" i="27"/>
  <c r="B22" i="27"/>
  <c r="C5" i="27"/>
  <c r="B5" i="27"/>
  <c r="C151" i="26" l="1"/>
  <c r="C307" i="26" l="1"/>
  <c r="B307" i="26"/>
  <c r="C293" i="26"/>
  <c r="B293" i="26"/>
  <c r="C279" i="26"/>
  <c r="B279" i="26"/>
  <c r="C264" i="26"/>
  <c r="B264" i="26"/>
  <c r="C247" i="26"/>
  <c r="B247" i="26"/>
  <c r="C229" i="26"/>
  <c r="B229" i="26"/>
  <c r="C214" i="26"/>
  <c r="B214" i="26"/>
  <c r="C199" i="26"/>
  <c r="B199" i="26"/>
  <c r="C183" i="26"/>
  <c r="B183" i="26"/>
  <c r="C166" i="26"/>
  <c r="B166" i="26"/>
  <c r="B151" i="26"/>
  <c r="C135" i="26"/>
  <c r="B135" i="26"/>
  <c r="C119" i="26"/>
  <c r="B119" i="26"/>
  <c r="C103" i="26"/>
  <c r="B103" i="26"/>
  <c r="C87" i="26"/>
  <c r="B87" i="26"/>
  <c r="B80" i="26"/>
  <c r="C71" i="26"/>
  <c r="B71" i="26"/>
  <c r="C54" i="26"/>
  <c r="B54" i="26"/>
  <c r="C38" i="26"/>
  <c r="B38" i="26"/>
  <c r="C22" i="26"/>
  <c r="B22" i="26"/>
  <c r="C5" i="26"/>
  <c r="B5" i="26"/>
  <c r="C307" i="25" l="1"/>
  <c r="B307" i="25"/>
  <c r="C293" i="25"/>
  <c r="B293" i="25"/>
  <c r="C279" i="25"/>
  <c r="B279" i="25"/>
  <c r="C264" i="25"/>
  <c r="B264" i="25"/>
  <c r="C247" i="25"/>
  <c r="B247" i="25"/>
  <c r="C229" i="25"/>
  <c r="B229" i="25"/>
  <c r="C214" i="25"/>
  <c r="B214" i="25"/>
  <c r="C199" i="25"/>
  <c r="B199" i="25"/>
  <c r="C183" i="25"/>
  <c r="B183" i="25"/>
  <c r="C166" i="25"/>
  <c r="B166" i="25"/>
  <c r="C151" i="25"/>
  <c r="B151" i="25"/>
  <c r="C135" i="25"/>
  <c r="B135" i="25"/>
  <c r="C119" i="25"/>
  <c r="B119" i="25"/>
  <c r="C103" i="25"/>
  <c r="B103" i="25"/>
  <c r="C87" i="25"/>
  <c r="B87" i="25"/>
  <c r="B80" i="25"/>
  <c r="B71" i="25" s="1"/>
  <c r="C71" i="25"/>
  <c r="C54" i="25"/>
  <c r="B54" i="25"/>
  <c r="C38" i="25"/>
  <c r="B38" i="25"/>
  <c r="C22" i="25"/>
  <c r="B22" i="25"/>
  <c r="C5" i="25"/>
  <c r="B5" i="25"/>
  <c r="C307" i="24" l="1"/>
  <c r="B307" i="24"/>
  <c r="C293" i="24"/>
  <c r="B293" i="24"/>
  <c r="C279" i="24"/>
  <c r="B279" i="24"/>
  <c r="C264" i="24"/>
  <c r="B264" i="24"/>
  <c r="C247" i="24"/>
  <c r="B247" i="24"/>
  <c r="C229" i="24"/>
  <c r="B229" i="24"/>
  <c r="C214" i="24"/>
  <c r="B214" i="24"/>
  <c r="C199" i="24"/>
  <c r="B199" i="24"/>
  <c r="C183" i="24"/>
  <c r="B183" i="24"/>
  <c r="C166" i="24"/>
  <c r="B166" i="24"/>
  <c r="C151" i="24"/>
  <c r="B151" i="24"/>
  <c r="C135" i="24"/>
  <c r="B135" i="24"/>
  <c r="C119" i="24"/>
  <c r="B119" i="24"/>
  <c r="C103" i="24"/>
  <c r="B103" i="24"/>
  <c r="C87" i="24"/>
  <c r="B87" i="24"/>
  <c r="B80" i="24"/>
  <c r="B71" i="24" s="1"/>
  <c r="C71" i="24"/>
  <c r="C54" i="24"/>
  <c r="B54" i="24"/>
  <c r="C38" i="24"/>
  <c r="B38" i="24"/>
  <c r="C22" i="24"/>
  <c r="B22" i="24"/>
  <c r="C5" i="24"/>
  <c r="B5" i="24"/>
  <c r="B80" i="23" l="1"/>
  <c r="C103" i="23" l="1"/>
  <c r="B103" i="23"/>
  <c r="C307" i="23" l="1"/>
  <c r="B307" i="23"/>
  <c r="C293" i="23"/>
  <c r="B293" i="23"/>
  <c r="C279" i="23"/>
  <c r="B279" i="23"/>
  <c r="C264" i="23"/>
  <c r="B264" i="23"/>
  <c r="C247" i="23"/>
  <c r="B247" i="23"/>
  <c r="C229" i="23"/>
  <c r="B229" i="23"/>
  <c r="C214" i="23"/>
  <c r="B214" i="23"/>
  <c r="C199" i="23"/>
  <c r="B199" i="23"/>
  <c r="C183" i="23"/>
  <c r="B183" i="23"/>
  <c r="C166" i="23"/>
  <c r="B166" i="23"/>
  <c r="C151" i="23"/>
  <c r="B151" i="23"/>
  <c r="C135" i="23"/>
  <c r="B135" i="23"/>
  <c r="C119" i="23"/>
  <c r="B119" i="23"/>
  <c r="C87" i="23"/>
  <c r="B87" i="23"/>
  <c r="C71" i="23"/>
  <c r="B71" i="23"/>
  <c r="C54" i="23"/>
  <c r="B54" i="23"/>
  <c r="C38" i="23"/>
  <c r="B38" i="23"/>
  <c r="C22" i="23"/>
  <c r="B22" i="23"/>
  <c r="C5" i="23"/>
  <c r="B5" i="23"/>
  <c r="C306" i="22" l="1"/>
  <c r="B306" i="22"/>
  <c r="C292" i="22"/>
  <c r="B292" i="22"/>
  <c r="C278" i="22"/>
  <c r="B278" i="22"/>
  <c r="C263" i="22"/>
  <c r="B263" i="22"/>
  <c r="C246" i="22"/>
  <c r="B246" i="22"/>
  <c r="C228" i="22"/>
  <c r="B228" i="22"/>
  <c r="C213" i="22"/>
  <c r="B213" i="22"/>
  <c r="C198" i="22"/>
  <c r="B198" i="22"/>
  <c r="C182" i="22"/>
  <c r="B182" i="22"/>
  <c r="C165" i="22"/>
  <c r="B165" i="22"/>
  <c r="C150" i="22"/>
  <c r="B150" i="22"/>
  <c r="C134" i="22"/>
  <c r="B134" i="22"/>
  <c r="C118" i="22"/>
  <c r="B118" i="22"/>
  <c r="C103" i="22"/>
  <c r="B103" i="22"/>
  <c r="C87" i="22"/>
  <c r="B87" i="22"/>
  <c r="C71" i="22"/>
  <c r="B71" i="22"/>
  <c r="C54" i="22"/>
  <c r="B54" i="22"/>
  <c r="C38" i="22"/>
  <c r="B38" i="22"/>
  <c r="C22" i="22"/>
  <c r="B22" i="22"/>
  <c r="C5" i="22"/>
  <c r="B5" i="22"/>
  <c r="C306" i="21" l="1"/>
  <c r="B306" i="21"/>
  <c r="C292" i="21"/>
  <c r="B292" i="21"/>
  <c r="C278" i="21"/>
  <c r="B278" i="21"/>
  <c r="C263" i="21"/>
  <c r="B263" i="21"/>
  <c r="C246" i="21"/>
  <c r="B246" i="21"/>
  <c r="C228" i="21"/>
  <c r="B228" i="21"/>
  <c r="C213" i="21"/>
  <c r="B213" i="21"/>
  <c r="C198" i="21"/>
  <c r="B198" i="21"/>
  <c r="C182" i="21"/>
  <c r="B182" i="21"/>
  <c r="C165" i="21"/>
  <c r="B165" i="21"/>
  <c r="C150" i="21"/>
  <c r="B150" i="21"/>
  <c r="C134" i="21"/>
  <c r="B134" i="21"/>
  <c r="C118" i="21"/>
  <c r="B118" i="21"/>
  <c r="C103" i="21"/>
  <c r="B103" i="21"/>
  <c r="C87" i="21"/>
  <c r="B87" i="21"/>
  <c r="C71" i="21"/>
  <c r="B71" i="21"/>
  <c r="C54" i="21"/>
  <c r="B54" i="21"/>
  <c r="C38" i="21"/>
  <c r="B38" i="21"/>
  <c r="C22" i="21"/>
  <c r="B22" i="21"/>
  <c r="C5" i="21"/>
  <c r="B5" i="21"/>
  <c r="C306" i="20" l="1"/>
  <c r="B306" i="20"/>
  <c r="C292" i="20"/>
  <c r="B292" i="20"/>
  <c r="C278" i="20"/>
  <c r="B278" i="20"/>
  <c r="C263" i="20"/>
  <c r="B263" i="20"/>
  <c r="C246" i="20"/>
  <c r="B246" i="20"/>
  <c r="C228" i="20"/>
  <c r="B228" i="20"/>
  <c r="C213" i="20"/>
  <c r="B213" i="20"/>
  <c r="C198" i="20"/>
  <c r="B198" i="20"/>
  <c r="C182" i="20"/>
  <c r="B182" i="20"/>
  <c r="C165" i="20"/>
  <c r="B165" i="20"/>
  <c r="C150" i="20"/>
  <c r="B150" i="20"/>
  <c r="C134" i="20"/>
  <c r="B134" i="20"/>
  <c r="C118" i="20"/>
  <c r="B118" i="20"/>
  <c r="C103" i="20"/>
  <c r="B103" i="20"/>
  <c r="C87" i="20"/>
  <c r="B87" i="20"/>
  <c r="C71" i="20"/>
  <c r="B71" i="20"/>
  <c r="C54" i="20"/>
  <c r="B54" i="20"/>
  <c r="C38" i="20"/>
  <c r="B38" i="20"/>
  <c r="C22" i="20"/>
  <c r="B22" i="20"/>
  <c r="C5" i="20"/>
  <c r="B5" i="20"/>
  <c r="C301" i="19" l="1"/>
  <c r="C191" i="19" l="1"/>
  <c r="C333" i="19" l="1"/>
  <c r="B333" i="19"/>
  <c r="C319" i="19"/>
  <c r="B319" i="19"/>
  <c r="C305" i="19"/>
  <c r="B305" i="19"/>
  <c r="C292" i="19"/>
  <c r="B301" i="19"/>
  <c r="B292" i="19" s="1"/>
  <c r="C278" i="19"/>
  <c r="B278" i="19"/>
  <c r="C261" i="19"/>
  <c r="B261" i="19"/>
  <c r="C243" i="19"/>
  <c r="B243" i="19"/>
  <c r="C228" i="19"/>
  <c r="B228" i="19"/>
  <c r="C213" i="19"/>
  <c r="B213" i="19"/>
  <c r="C197" i="19"/>
  <c r="B197" i="19"/>
  <c r="C180" i="19"/>
  <c r="B180" i="19"/>
  <c r="C165" i="19"/>
  <c r="B165" i="19"/>
  <c r="C149" i="19"/>
  <c r="B149" i="19"/>
  <c r="C133" i="19"/>
  <c r="B133" i="19"/>
  <c r="C118" i="19"/>
  <c r="B118" i="19"/>
  <c r="C102" i="19"/>
  <c r="B102" i="19"/>
  <c r="C86" i="19"/>
  <c r="B86" i="19"/>
  <c r="C70" i="19"/>
  <c r="B70" i="19"/>
  <c r="C54" i="19"/>
  <c r="B54" i="19"/>
  <c r="C38" i="19"/>
  <c r="B38" i="19"/>
  <c r="C22" i="19"/>
  <c r="B22" i="19"/>
  <c r="C5" i="19"/>
  <c r="B5" i="19"/>
  <c r="C301" i="18" l="1"/>
  <c r="B301" i="18"/>
  <c r="B292" i="18"/>
  <c r="C197" i="18" l="1"/>
  <c r="C314" i="18"/>
  <c r="C22" i="18" l="1"/>
  <c r="B22" i="18"/>
  <c r="C5" i="18"/>
  <c r="B5" i="18"/>
  <c r="C333" i="18"/>
  <c r="B333" i="18"/>
  <c r="C319" i="18"/>
  <c r="B319" i="18"/>
  <c r="C305" i="18"/>
  <c r="B305" i="18"/>
  <c r="C292" i="18"/>
  <c r="C278" i="18"/>
  <c r="B278" i="18"/>
  <c r="C261" i="18"/>
  <c r="B261" i="18"/>
  <c r="C243" i="18"/>
  <c r="B243" i="18"/>
  <c r="C228" i="18"/>
  <c r="B228" i="18"/>
  <c r="C213" i="18"/>
  <c r="B213" i="18"/>
  <c r="B197" i="18"/>
  <c r="C180" i="18"/>
  <c r="B180" i="18"/>
  <c r="C165" i="18"/>
  <c r="B165" i="18"/>
  <c r="C149" i="18"/>
  <c r="B149" i="18"/>
  <c r="C133" i="18"/>
  <c r="B133" i="18"/>
  <c r="C118" i="18"/>
  <c r="B118" i="18"/>
  <c r="C102" i="18"/>
  <c r="B102" i="18"/>
  <c r="C86" i="18"/>
  <c r="B86" i="18"/>
  <c r="B70" i="18"/>
  <c r="C70" i="18"/>
  <c r="C54" i="18"/>
  <c r="B54" i="18"/>
  <c r="C38" i="18"/>
  <c r="B38" i="18"/>
  <c r="C165" i="17" l="1"/>
  <c r="B165" i="17"/>
  <c r="C165" i="15" l="1"/>
  <c r="B165" i="15"/>
  <c r="C314" i="17" l="1"/>
  <c r="C102" i="17" l="1"/>
  <c r="B102" i="17"/>
  <c r="B82" i="17"/>
  <c r="C22" i="17" l="1"/>
  <c r="C5" i="17" l="1"/>
  <c r="C333" i="17" l="1"/>
  <c r="B333" i="17"/>
  <c r="C319" i="17"/>
  <c r="B319" i="17"/>
  <c r="C305" i="17"/>
  <c r="B305" i="17"/>
  <c r="C292" i="17"/>
  <c r="B292" i="17"/>
  <c r="C278" i="17"/>
  <c r="B278" i="17"/>
  <c r="C261" i="17"/>
  <c r="B261" i="17"/>
  <c r="C243" i="17"/>
  <c r="B243" i="17"/>
  <c r="C228" i="17"/>
  <c r="B228" i="17"/>
  <c r="C213" i="17"/>
  <c r="B213" i="17"/>
  <c r="C197" i="17"/>
  <c r="B197" i="17"/>
  <c r="C180" i="17"/>
  <c r="B180" i="17"/>
  <c r="C149" i="17"/>
  <c r="B149" i="17"/>
  <c r="C133" i="17"/>
  <c r="B133" i="17"/>
  <c r="C118" i="17"/>
  <c r="B118" i="17"/>
  <c r="C86" i="17"/>
  <c r="B86" i="17"/>
  <c r="C70" i="17"/>
  <c r="B70" i="17"/>
  <c r="C54" i="17"/>
  <c r="B54" i="17"/>
  <c r="C38" i="17"/>
  <c r="B38" i="17"/>
  <c r="C333" i="16" l="1"/>
  <c r="B333" i="16"/>
  <c r="C305" i="16" l="1"/>
  <c r="B305" i="16"/>
  <c r="C292" i="16"/>
  <c r="B292" i="16"/>
  <c r="C278" i="16" l="1"/>
  <c r="B278" i="16"/>
  <c r="C228" i="16" l="1"/>
  <c r="B228" i="16"/>
  <c r="C213" i="16" l="1"/>
  <c r="B213" i="16"/>
  <c r="C197" i="16" l="1"/>
  <c r="B197" i="16"/>
  <c r="C165" i="16" l="1"/>
  <c r="C149" i="16" l="1"/>
  <c r="B149" i="16"/>
  <c r="C86" i="16" l="1"/>
  <c r="B86" i="16"/>
  <c r="C70" i="16"/>
  <c r="B70" i="16"/>
  <c r="C54" i="16" l="1"/>
  <c r="B54" i="16"/>
  <c r="C319" i="16" l="1"/>
  <c r="B319" i="16"/>
  <c r="C261" i="16"/>
  <c r="B261" i="16"/>
  <c r="C243" i="16"/>
  <c r="B243" i="16"/>
  <c r="C180" i="16"/>
  <c r="B180" i="16"/>
  <c r="C133" i="16"/>
  <c r="B133" i="16"/>
  <c r="C118" i="16"/>
  <c r="B118" i="16"/>
  <c r="C38" i="16"/>
  <c r="B38" i="16"/>
  <c r="C180" i="15" l="1"/>
  <c r="C70" i="15" l="1"/>
  <c r="C133" i="15"/>
  <c r="B305" i="15"/>
  <c r="C278" i="15" l="1"/>
  <c r="C333" i="15" l="1"/>
  <c r="B333" i="15"/>
  <c r="C319" i="15"/>
  <c r="B319" i="15"/>
  <c r="C305" i="15"/>
  <c r="C292" i="15"/>
  <c r="B292" i="15"/>
  <c r="B278" i="15"/>
  <c r="C261" i="15"/>
  <c r="B261" i="15"/>
  <c r="C243" i="15"/>
  <c r="B243" i="15"/>
  <c r="C228" i="15"/>
  <c r="B228" i="15"/>
  <c r="C213" i="15"/>
  <c r="B213" i="15"/>
  <c r="C197" i="15"/>
  <c r="B197" i="15"/>
  <c r="B180" i="15"/>
  <c r="C149" i="15"/>
  <c r="B149" i="15"/>
  <c r="B133" i="15"/>
  <c r="C118" i="15"/>
  <c r="B118" i="15"/>
  <c r="C102" i="15"/>
  <c r="B102" i="15"/>
  <c r="C86" i="15"/>
  <c r="B86" i="15"/>
  <c r="B70" i="15"/>
  <c r="C54" i="15"/>
  <c r="B54" i="15"/>
  <c r="C38" i="15"/>
  <c r="B38" i="15"/>
  <c r="C22" i="15"/>
  <c r="B22" i="15"/>
  <c r="C5" i="15"/>
  <c r="B5" i="15"/>
</calcChain>
</file>

<file path=xl/sharedStrings.xml><?xml version="1.0" encoding="utf-8"?>
<sst xmlns="http://schemas.openxmlformats.org/spreadsheetml/2006/main" count="16021" uniqueCount="173">
  <si>
    <t>Наименование показателя</t>
  </si>
  <si>
    <t>1</t>
  </si>
  <si>
    <t>План</t>
  </si>
  <si>
    <t>Факт</t>
  </si>
  <si>
    <t>в том числе</t>
  </si>
  <si>
    <t>Прочие расходы</t>
  </si>
  <si>
    <t>Расходы по приобретению нефинансовых активов (основные средства)</t>
  </si>
  <si>
    <t>Расходы по приобретению нефинансовых активов (материальные запасы)</t>
  </si>
  <si>
    <t>Заработная плата</t>
  </si>
  <si>
    <t>Начисления на выплаты по оплате труда</t>
  </si>
  <si>
    <t>Услуги связи</t>
  </si>
  <si>
    <t>Работы, услуги по содержанию имущества</t>
  </si>
  <si>
    <t>Прочие работы, услуги</t>
  </si>
  <si>
    <t>Прочие выплаты (суточные при командировках)</t>
  </si>
  <si>
    <t>транспортные услуги (проездные билеты на коммандировках, оплата услуг  по договорам перевозки и другое)</t>
  </si>
  <si>
    <t>Коммунальные услуги</t>
  </si>
  <si>
    <t>Арендная плата за пользование имуществом</t>
  </si>
  <si>
    <t>ГАУ РК "Алуштинское лесоохотничье хозяйство" , всего</t>
  </si>
  <si>
    <t>комунальные расходы</t>
  </si>
  <si>
    <t xml:space="preserve"> ГАУ РК Бахчисарайский лесхоз", всего</t>
  </si>
  <si>
    <t>ГАУ РК "Евпаторийское ЛХ", всего</t>
  </si>
  <si>
    <t>Коммунальные расходы</t>
  </si>
  <si>
    <t>ГАУ РК "Куйбышевский ЛХ", всего</t>
  </si>
  <si>
    <t>ГАУ РК "Раздольненское ЛОХ", всего</t>
  </si>
  <si>
    <t>ГАУ РК "Симферопольское лесоохотничье хозяйство", всего</t>
  </si>
  <si>
    <t>ГАУ РК "Старокрымское ЛОХ", всего</t>
  </si>
  <si>
    <t>ГАУ РК "Судакское лесоохотничье хозяйство", всего</t>
  </si>
  <si>
    <t>ГБУ РК ЯГЛПЗ  всего</t>
  </si>
  <si>
    <t>ГБУ РК "ОХ "Холодная гора", всего</t>
  </si>
  <si>
    <t>ГБУ РК НПП "Тарханкутский", всего</t>
  </si>
  <si>
    <t>коммунальные услуги</t>
  </si>
  <si>
    <t>ГБУ РК "Казантипский ПЗ", всего</t>
  </si>
  <si>
    <t>ГБУ РК " Крымлесозащита", всего</t>
  </si>
  <si>
    <t>Арендная плата за пользованием имущества</t>
  </si>
  <si>
    <t>ГКУ РК "Юго-восточное объединенное лесничество", всего</t>
  </si>
  <si>
    <t xml:space="preserve"> ГАУ РК Белогорское ЛХ", всего</t>
  </si>
  <si>
    <t>ГБУ РК ПЗ "Опукский", всего</t>
  </si>
  <si>
    <t>Уплата налогов на имущество организаций и земельного налога</t>
  </si>
  <si>
    <t>Уплата прочих налогов</t>
  </si>
  <si>
    <t>ГКУ РК "Северо-западное объединенное  лесничество", всего</t>
  </si>
  <si>
    <t>4</t>
  </si>
  <si>
    <t>6</t>
  </si>
  <si>
    <t>ГАУ РК "ЦЛАТИ", всего</t>
  </si>
  <si>
    <t>ГАУ РК "ЭКОПАРК" всего</t>
  </si>
  <si>
    <t>Транспортные услуги</t>
  </si>
  <si>
    <t>ГАУ РК "УООПТ" всего</t>
  </si>
  <si>
    <t>ГБУ РК "ГКЗ" всего</t>
  </si>
  <si>
    <t>Прочие выплаты</t>
  </si>
  <si>
    <t>ГБУ РК "ТФГИ" всего</t>
  </si>
  <si>
    <t>Транспортные услуги (проездные билеты на коммандировках, оплата услуг  по договорам перевозки и другое)</t>
  </si>
  <si>
    <t xml:space="preserve"> </t>
  </si>
  <si>
    <t>Государственные учреждения Республики Крым, находящиеся в ведении Министерства экологии и природных ресурсов Республики  Крым</t>
  </si>
  <si>
    <r>
      <t xml:space="preserve">Информация о расходовании бюджетных средств по состоянию на </t>
    </r>
    <r>
      <rPr>
        <b/>
        <sz val="12"/>
        <color theme="1"/>
        <rFont val="Times New Roman"/>
        <family val="1"/>
        <charset val="204"/>
      </rPr>
      <t>01.08.2017</t>
    </r>
  </si>
  <si>
    <r>
      <t xml:space="preserve">Информация о расходовании бюджетных средств по состоянию на </t>
    </r>
    <r>
      <rPr>
        <b/>
        <sz val="12"/>
        <color theme="1"/>
        <rFont val="Times New Roman"/>
        <family val="1"/>
        <charset val="204"/>
      </rPr>
      <t>01.09.2017</t>
    </r>
  </si>
  <si>
    <r>
      <t xml:space="preserve">Информация о расходовании бюджетных средств по состоянию на </t>
    </r>
    <r>
      <rPr>
        <b/>
        <sz val="12"/>
        <color theme="1"/>
        <rFont val="Times New Roman"/>
        <family val="1"/>
        <charset val="204"/>
      </rPr>
      <t>01.10.2017</t>
    </r>
  </si>
  <si>
    <r>
      <t xml:space="preserve">Информация о расходовании бюджетных средств по состоянию на </t>
    </r>
    <r>
      <rPr>
        <b/>
        <sz val="12"/>
        <color theme="1"/>
        <rFont val="Times New Roman"/>
        <family val="1"/>
        <charset val="204"/>
      </rPr>
      <t>01.12.2017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</si>
  <si>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31.12.2018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</si>
  <si>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01.02.2018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</si>
  <si>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01.03.2018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</si>
  <si>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01.04.2018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</si>
  <si>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01.05.2018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</si>
  <si>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01.06.2018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</si>
  <si>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01.07.2018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</si>
  <si>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01.08.2018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</si>
  <si>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01.09.2018</t>
    </r>
  </si>
  <si>
    <t>74 650,00</t>
  </si>
  <si>
    <t>Услуги по проезду к месту командировки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</si>
  <si>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01.11.2018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</si>
  <si>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01.12.2018</t>
    </r>
  </si>
  <si>
    <t>ГУП РК "Крымгеология" всего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</si>
  <si>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01.01.2019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</si>
  <si>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01.02.2019</t>
    </r>
  </si>
  <si>
    <t>Страхование</t>
  </si>
  <si>
    <t>Арендная плата</t>
  </si>
  <si>
    <t>Оплата услуг страхования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</si>
  <si>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01.04.2019</t>
    </r>
  </si>
  <si>
    <t xml:space="preserve"> Социальные пособия и компенсации персоналу в денежной форме</t>
  </si>
  <si>
    <t xml:space="preserve"> Страхование</t>
  </si>
  <si>
    <t xml:space="preserve"> Услуги, работы для целей капитальных вложений</t>
  </si>
  <si>
    <t>Иные расходы (суточные при командировках)</t>
  </si>
  <si>
    <t>Социальные пособия и компенсация персоналу в денежной форме</t>
  </si>
  <si>
    <t>б/л</t>
  </si>
  <si>
    <t>страхование</t>
  </si>
  <si>
    <t>Социальные пособия и компенсации</t>
  </si>
  <si>
    <t>Социальные пособия и компенсации персоналу в денежной форме</t>
  </si>
  <si>
    <t xml:space="preserve">Услуги по страхоанию имущества, гражданской ответственности </t>
  </si>
  <si>
    <t xml:space="preserve">Социальные пособия и компенсации персоналу в денежной форме </t>
  </si>
  <si>
    <t>Увеличение стоимости основных средств</t>
  </si>
  <si>
    <t>Увеличение стоимости материальных запасов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</si>
  <si>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01.05.2019</t>
    </r>
  </si>
  <si>
    <t>Услуги, работы для целей капитальных вложений</t>
  </si>
  <si>
    <t xml:space="preserve">Арендная плата за пользование имуществом 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</si>
  <si>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01.06.2019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</si>
  <si>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01.07.2019</t>
    </r>
  </si>
  <si>
    <t>Социальное обеспечение</t>
  </si>
  <si>
    <t>Пособие по временной нетрудоспособности за первые 3 дня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</si>
  <si>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01.08.2019</t>
    </r>
  </si>
  <si>
    <t>Пожарная сигнализация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</si>
  <si>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01.09.2019</t>
    </r>
  </si>
  <si>
    <t>Работы, услуги для капитальных целей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</si>
  <si>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01.10.2019</t>
    </r>
  </si>
  <si>
    <t>Услуги по страхованию гражданской ответственности,здоровья</t>
  </si>
  <si>
    <t>пособия по социальной помощи населения</t>
  </si>
  <si>
    <t>Прочие выплаты (суточные при командировках, проживание)</t>
  </si>
  <si>
    <t>транспортные услуги (проездные билеты на коммандировках, оплата услуг по договорам перевозки и другое)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</si>
  <si>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01.11.2019</t>
    </r>
  </si>
  <si>
    <t>Соц.пособия и комп.персоналу в денежной форме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</si>
  <si>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01.12.2019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</si>
  <si>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31.12.2019</t>
    </r>
  </si>
  <si>
    <t>Социальные пособия и компенсации персоналу в денежной форме(б/л пособие до 3-х лет)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</si>
  <si>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01.02.2020</t>
    </r>
  </si>
  <si>
    <t>Социальное пособия и компенсации персоналу в денежной форме</t>
  </si>
  <si>
    <t>Прочие выплаты (детские выплаты)</t>
  </si>
  <si>
    <t>налоги</t>
  </si>
  <si>
    <t>Транспортные услуги (проездные билеты на командировках, оплата услуг  по договорам перевозки и другое)</t>
  </si>
  <si>
    <t>Услуги по страхованию имущества, гражданской ответственности</t>
  </si>
  <si>
    <t>Командировочные расходы</t>
  </si>
  <si>
    <t>Начисления на выплаты
по оплате труда</t>
  </si>
  <si>
    <t>Расходы на уплату страх.премий,взносам по договорам страхования</t>
  </si>
  <si>
    <t>Прочие работы, услуги (Оплата проезда служебных командировок )</t>
  </si>
  <si>
    <t>Уплата иных платежей</t>
  </si>
  <si>
    <t>Уплата прочих налогов и сборов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</si>
  <si>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01.03.2020</t>
    </r>
  </si>
  <si>
    <t>Пособия за первые три дня нетрудоспособности</t>
  </si>
  <si>
    <t>Транспортные услуги (проездные билеты в командировках, оплата услуг  по договорам перевозки и другое)</t>
  </si>
  <si>
    <t xml:space="preserve">Услуги по страхованию имущества, гражданской ответственности 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</si>
  <si>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01.04.2020</t>
    </r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</si>
  <si>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</si>
  <si>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</si>
  <si>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</si>
  <si>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Прочие материалы</t>
  </si>
  <si>
    <t>прочие работы услуги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</si>
  <si>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01.05.2020</t>
    </r>
  </si>
  <si>
    <t>Пособия, компенсации и иные социальные выплаты гражданам, кроме публичных нормативных обязательств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</si>
  <si>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01.07.2020</t>
    </r>
  </si>
  <si>
    <t>Социальные пособия и компенсации в денежной форме</t>
  </si>
  <si>
    <t>70057.5</t>
  </si>
  <si>
    <t>Увеличение стоимости медикаментов и перевязочных средств</t>
  </si>
  <si>
    <t>Увеличение стоимости строительных материалов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</si>
  <si>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01.08.2020</t>
    </r>
  </si>
  <si>
    <t>Пенсии, пособия, выплачиваемые работодателями, нанимателями бывшим работникам в денежной форме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</si>
  <si>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01.09.2020</t>
    </r>
  </si>
  <si>
    <t xml:space="preserve">Пособия за первые три дня нетрудоспособности 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</si>
  <si>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01.10.2020</t>
    </r>
  </si>
  <si>
    <t>Налоги, пошлины и сборы</t>
  </si>
  <si>
    <t>Иные выплаты текущего характера физическим лицам</t>
  </si>
  <si>
    <t>Увеличение стоимости прочих материальных запасов</t>
  </si>
  <si>
    <t>Авиабилеты</t>
  </si>
  <si>
    <t>Больничные листы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</si>
  <si>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01.11.2020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</si>
  <si>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01.12.2020</t>
    </r>
  </si>
  <si>
    <t>Социальные пособия )больничный)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</si>
  <si>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31.12.2020</t>
    </r>
  </si>
  <si>
    <t xml:space="preserve">транспортные услуги </t>
  </si>
  <si>
    <t>Расходы на уплату страховых премий,взносам по договорам страхования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</si>
  <si>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01.02.2021</t>
    </r>
  </si>
  <si>
    <t xml:space="preserve"> Услуги, работы для целей капитальных вложений  228 КОСГУ</t>
  </si>
  <si>
    <t xml:space="preserve">Закупка энергетических ресурсов 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</si>
  <si>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01.03.2021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</si>
  <si>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01.04.2021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</si>
  <si>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01.05.2021</t>
    </r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</si>
  <si>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01.06.2021</t>
    </r>
  </si>
  <si>
    <t>7 386 593,45</t>
  </si>
  <si>
    <t>2 027 976,57</t>
  </si>
  <si>
    <t>46 859,72</t>
  </si>
  <si>
    <t>138 631,27</t>
  </si>
  <si>
    <t>7 913 782,99</t>
  </si>
  <si>
    <t>4 362 714,21</t>
  </si>
  <si>
    <t>1 043 640,00</t>
  </si>
  <si>
    <t>1 944 244,05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</si>
  <si>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01.07.2021</t>
    </r>
  </si>
  <si>
    <t>Пособие по врем.нетрудосп.</t>
  </si>
  <si>
    <r>
      <t>Информация о расходовании бюджетных средств по состоянию на</t>
    </r>
    <r>
      <rPr>
        <b/>
        <sz val="12"/>
        <color theme="1"/>
        <rFont val="Times New Roman"/>
        <family val="1"/>
        <charset val="204"/>
      </rPr>
      <t xml:space="preserve"> 01.08.2021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</si>
</sst>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&quot;###,##0.00"/>
    <numFmt numFmtId="165" formatCode="[$-419]General"/>
    <numFmt numFmtId="166" formatCode="#,##0.00&quot; &quot;[$руб.-419];[Red]&quot;-&quot;#,##0.00&quot; &quot;[$руб.-419]"/>
    <numFmt numFmtId="167" formatCode="#,##0.00;\-#,##0.00;#&quot;-&quot;"/>
  </numFmts>
  <fonts count="4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8"/>
      <name val="Arial"/>
      <family val="2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Segoe UI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6" fillId="0" borderId="0"/>
    <xf numFmtId="0" fontId="7" fillId="0" borderId="0"/>
    <xf numFmtId="165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165" fontId="12" fillId="0" borderId="0"/>
    <xf numFmtId="0" fontId="19" fillId="0" borderId="0"/>
    <xf numFmtId="0" fontId="26" fillId="0" borderId="0"/>
    <xf numFmtId="165" fontId="12" fillId="0" borderId="0" applyBorder="0" applyProtection="0"/>
    <xf numFmtId="0" fontId="28" fillId="0" borderId="0"/>
    <xf numFmtId="165" fontId="9" fillId="0" borderId="0" applyBorder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0" applyNumberFormat="0" applyBorder="0" applyProtection="0"/>
    <xf numFmtId="166" fontId="30" fillId="0" borderId="0" applyBorder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</cellStyleXfs>
  <cellXfs count="64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165" fontId="14" fillId="3" borderId="2" xfId="3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0" fillId="0" borderId="0" xfId="0"/>
    <xf numFmtId="164" fontId="4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right" wrapText="1"/>
    </xf>
    <xf numFmtId="0" fontId="0" fillId="2" borderId="0" xfId="0" applyFill="1"/>
    <xf numFmtId="0" fontId="5" fillId="2" borderId="1" xfId="0" applyFont="1" applyFill="1" applyBorder="1" applyAlignment="1">
      <alignment horizontal="left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15" fillId="2" borderId="2" xfId="3" applyFont="1" applyFill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4" fontId="15" fillId="2" borderId="2" xfId="3" applyNumberFormat="1" applyFont="1" applyFill="1" applyBorder="1" applyAlignment="1">
      <alignment horizontal="right" wrapText="1"/>
    </xf>
    <xf numFmtId="165" fontId="13" fillId="2" borderId="2" xfId="3" applyFont="1" applyFill="1" applyBorder="1" applyAlignment="1">
      <alignment horizontal="center" vertical="center" wrapText="1"/>
    </xf>
    <xf numFmtId="4" fontId="14" fillId="2" borderId="2" xfId="3" applyNumberFormat="1" applyFont="1" applyFill="1" applyBorder="1" applyAlignment="1">
      <alignment horizontal="right" wrapText="1"/>
    </xf>
    <xf numFmtId="165" fontId="13" fillId="2" borderId="2" xfId="3" applyFont="1" applyFill="1" applyBorder="1" applyAlignment="1">
      <alignment horizontal="left" vertical="top" wrapText="1"/>
    </xf>
    <xf numFmtId="4" fontId="13" fillId="2" borderId="2" xfId="3" applyNumberFormat="1" applyFont="1" applyFill="1" applyBorder="1" applyAlignment="1">
      <alignment horizontal="right" wrapText="1"/>
    </xf>
    <xf numFmtId="164" fontId="23" fillId="2" borderId="1" xfId="0" applyNumberFormat="1" applyFont="1" applyFill="1" applyBorder="1" applyAlignment="1">
      <alignment horizontal="right" wrapText="1"/>
    </xf>
    <xf numFmtId="4" fontId="27" fillId="2" borderId="1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left" wrapText="1"/>
    </xf>
    <xf numFmtId="164" fontId="5" fillId="2" borderId="6" xfId="0" applyNumberFormat="1" applyFont="1" applyFill="1" applyBorder="1" applyAlignment="1">
      <alignment horizontal="right" wrapText="1"/>
    </xf>
    <xf numFmtId="2" fontId="17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2" fontId="17" fillId="2" borderId="7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2" fontId="18" fillId="2" borderId="0" xfId="0" applyNumberFormat="1" applyFont="1" applyFill="1" applyAlignment="1">
      <alignment horizontal="center" vertical="center"/>
    </xf>
    <xf numFmtId="0" fontId="21" fillId="2" borderId="1" xfId="9" applyFont="1" applyFill="1" applyBorder="1" applyAlignment="1">
      <alignment horizontal="left" vertical="top" wrapText="1"/>
    </xf>
    <xf numFmtId="164" fontId="21" fillId="2" borderId="1" xfId="9" applyNumberFormat="1" applyFont="1" applyFill="1" applyBorder="1" applyAlignment="1">
      <alignment horizontal="right" wrapText="1"/>
    </xf>
    <xf numFmtId="0" fontId="20" fillId="2" borderId="1" xfId="9" applyFont="1" applyFill="1" applyBorder="1" applyAlignment="1">
      <alignment horizontal="left" vertical="top" wrapText="1"/>
    </xf>
    <xf numFmtId="164" fontId="20" fillId="2" borderId="1" xfId="9" applyNumberFormat="1" applyFont="1" applyFill="1" applyBorder="1" applyAlignment="1">
      <alignment horizontal="right" wrapText="1"/>
    </xf>
    <xf numFmtId="0" fontId="20" fillId="2" borderId="1" xfId="0" applyFont="1" applyFill="1" applyBorder="1" applyAlignment="1">
      <alignment horizontal="left" wrapText="1"/>
    </xf>
    <xf numFmtId="4" fontId="20" fillId="2" borderId="11" xfId="0" applyNumberFormat="1" applyFont="1" applyFill="1" applyBorder="1" applyAlignment="1">
      <alignment horizontal="right" wrapText="1"/>
    </xf>
    <xf numFmtId="0" fontId="20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2" fontId="17" fillId="2" borderId="1" xfId="0" applyNumberFormat="1" applyFont="1" applyFill="1" applyBorder="1" applyAlignment="1">
      <alignment horizontal="center" vertical="center" wrapText="1"/>
    </xf>
    <xf numFmtId="4" fontId="20" fillId="2" borderId="1" xfId="9" applyNumberFormat="1" applyFont="1" applyFill="1" applyBorder="1" applyAlignment="1">
      <alignment horizontal="right" wrapText="1"/>
    </xf>
    <xf numFmtId="0" fontId="2" fillId="2" borderId="0" xfId="0" applyFont="1" applyFill="1" applyBorder="1"/>
    <xf numFmtId="2" fontId="18" fillId="2" borderId="0" xfId="0" applyNumberFormat="1" applyFont="1" applyFill="1" applyBorder="1" applyAlignment="1">
      <alignment horizontal="center" vertical="center"/>
    </xf>
    <xf numFmtId="164" fontId="21" fillId="2" borderId="11" xfId="9" applyNumberFormat="1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14" fillId="0" borderId="2" xfId="3" applyNumberFormat="1" applyFont="1" applyFill="1" applyBorder="1" applyAlignment="1">
      <alignment horizontal="right" wrapText="1"/>
    </xf>
    <xf numFmtId="4" fontId="13" fillId="0" borderId="2" xfId="3" applyNumberFormat="1" applyFont="1" applyFill="1" applyBorder="1" applyAlignment="1">
      <alignment horizontal="right" wrapText="1"/>
    </xf>
    <xf numFmtId="4" fontId="15" fillId="0" borderId="2" xfId="3" applyNumberFormat="1" applyFont="1" applyFill="1" applyBorder="1" applyAlignment="1">
      <alignment horizontal="right" wrapText="1"/>
    </xf>
    <xf numFmtId="164" fontId="23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20" fillId="0" borderId="12" xfId="0" applyNumberFormat="1" applyFont="1" applyBorder="1" applyAlignment="1">
      <alignment horizontal="right" wrapText="1"/>
    </xf>
    <xf numFmtId="164" fontId="21" fillId="0" borderId="1" xfId="0" applyNumberFormat="1" applyFont="1" applyBorder="1" applyAlignment="1">
      <alignment horizontal="right" wrapText="1"/>
    </xf>
    <xf numFmtId="164" fontId="20" fillId="0" borderId="1" xfId="0" applyNumberFormat="1" applyFont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center" vertical="center" wrapText="1"/>
    </xf>
    <xf numFmtId="0" fontId="0" fillId="4" borderId="0" xfId="0" applyFill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15" fillId="0" borderId="2" xfId="13" applyNumberFormat="1" applyFont="1" applyFill="1" applyBorder="1" applyAlignment="1">
      <alignment horizontal="right" wrapText="1"/>
    </xf>
    <xf numFmtId="4" fontId="20" fillId="0" borderId="1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15" fillId="0" borderId="2" xfId="13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32" fillId="0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20" fillId="0" borderId="11" xfId="9" applyNumberFormat="1" applyFont="1" applyBorder="1" applyAlignment="1">
      <alignment horizontal="right" wrapText="1"/>
    </xf>
    <xf numFmtId="4" fontId="31" fillId="0" borderId="13" xfId="19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wrapText="1"/>
    </xf>
    <xf numFmtId="4" fontId="33" fillId="0" borderId="1" xfId="0" applyNumberFormat="1" applyFont="1" applyFill="1" applyBorder="1"/>
    <xf numFmtId="4" fontId="33" fillId="0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0" fontId="20" fillId="2" borderId="10" xfId="0" applyFont="1" applyFill="1" applyBorder="1" applyAlignment="1">
      <alignment horizontal="left" wrapText="1"/>
    </xf>
    <xf numFmtId="0" fontId="20" fillId="2" borderId="10" xfId="0" applyFont="1" applyFill="1" applyBorder="1" applyAlignment="1">
      <alignment horizontal="left" vertical="top" wrapText="1"/>
    </xf>
    <xf numFmtId="0" fontId="22" fillId="2" borderId="10" xfId="0" applyFont="1" applyFill="1" applyBorder="1" applyAlignment="1">
      <alignment horizontal="left" vertical="top" wrapText="1"/>
    </xf>
    <xf numFmtId="4" fontId="20" fillId="0" borderId="1" xfId="9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4" fontId="34" fillId="0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33" fillId="0" borderId="1" xfId="0" applyNumberFormat="1" applyFont="1" applyFill="1" applyBorder="1"/>
    <xf numFmtId="4" fontId="34" fillId="0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0" fontId="34" fillId="0" borderId="1" xfId="0" applyFont="1" applyBorder="1"/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0" fontId="34" fillId="0" borderId="1" xfId="0" applyFont="1" applyBorder="1"/>
    <xf numFmtId="4" fontId="15" fillId="0" borderId="2" xfId="13" applyNumberFormat="1" applyFont="1" applyFill="1" applyBorder="1" applyAlignment="1">
      <alignment horizontal="right" wrapText="1"/>
    </xf>
    <xf numFmtId="4" fontId="0" fillId="0" borderId="0" xfId="0" applyNumberFormat="1" applyAlignment="1">
      <alignment vertical="center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4" fontId="20" fillId="0" borderId="11" xfId="9" applyNumberFormat="1" applyFont="1" applyBorder="1" applyAlignment="1">
      <alignment horizontal="right" wrapText="1"/>
    </xf>
    <xf numFmtId="4" fontId="15" fillId="0" borderId="2" xfId="13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23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7" fontId="35" fillId="0" borderId="1" xfId="1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4" fontId="35" fillId="0" borderId="1" xfId="20" applyNumberFormat="1" applyFont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4" fontId="27" fillId="0" borderId="1" xfId="0" applyNumberFormat="1" applyFont="1" applyFill="1" applyBorder="1"/>
    <xf numFmtId="0" fontId="2" fillId="0" borderId="1" xfId="0" applyFont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vertical="center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/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4" fontId="27" fillId="2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4" fontId="15" fillId="0" borderId="2" xfId="13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4" fontId="27" fillId="0" borderId="1" xfId="0" applyNumberFormat="1" applyFont="1" applyFill="1" applyBorder="1"/>
    <xf numFmtId="4" fontId="36" fillId="0" borderId="1" xfId="0" applyNumberFormat="1" applyFont="1" applyBorder="1"/>
    <xf numFmtId="164" fontId="5" fillId="0" borderId="1" xfId="0" applyNumberFormat="1" applyFont="1" applyBorder="1" applyAlignment="1">
      <alignment horizontal="right" wrapText="1"/>
    </xf>
    <xf numFmtId="164" fontId="23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31" fillId="0" borderId="13" xfId="21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5" fillId="0" borderId="1" xfId="0" applyNumberFormat="1" applyFont="1" applyBorder="1" applyAlignment="1">
      <alignment horizontal="right" wrapText="1"/>
    </xf>
    <xf numFmtId="4" fontId="31" fillId="0" borderId="13" xfId="22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37" fillId="0" borderId="2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4" fontId="31" fillId="0" borderId="1" xfId="21" applyNumberFormat="1" applyFont="1" applyBorder="1" applyAlignment="1">
      <alignment horizontal="right" vertical="top"/>
    </xf>
    <xf numFmtId="165" fontId="15" fillId="0" borderId="2" xfId="13" applyFont="1" applyFill="1" applyBorder="1" applyAlignment="1">
      <alignment horizontal="left" wrapText="1"/>
    </xf>
    <xf numFmtId="165" fontId="13" fillId="0" borderId="2" xfId="13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0" fontId="3" fillId="2" borderId="0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4" fontId="31" fillId="0" borderId="1" xfId="19" applyNumberFormat="1" applyBorder="1" applyAlignment="1">
      <alignment horizontal="right" vertical="top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165" fontId="13" fillId="0" borderId="0" xfId="13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4" fontId="27" fillId="0" borderId="1" xfId="0" applyNumberFormat="1" applyFont="1" applyBorder="1"/>
    <xf numFmtId="4" fontId="36" fillId="0" borderId="1" xfId="0" applyNumberFormat="1" applyFont="1" applyBorder="1"/>
    <xf numFmtId="4" fontId="39" fillId="2" borderId="13" xfId="23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wrapText="1"/>
    </xf>
    <xf numFmtId="4" fontId="38" fillId="2" borderId="13" xfId="23" applyNumberFormat="1" applyFont="1" applyFill="1" applyBorder="1" applyAlignment="1">
      <alignment horizontal="right" vertical="top"/>
    </xf>
    <xf numFmtId="0" fontId="5" fillId="0" borderId="8" xfId="0" applyFont="1" applyBorder="1" applyAlignment="1">
      <alignment horizontal="left" wrapText="1"/>
    </xf>
    <xf numFmtId="164" fontId="5" fillId="2" borderId="0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32" fillId="0" borderId="1" xfId="0" applyNumberFormat="1" applyFont="1" applyFill="1" applyBorder="1"/>
    <xf numFmtId="4" fontId="27" fillId="0" borderId="1" xfId="0" applyNumberFormat="1" applyFont="1" applyFill="1" applyBorder="1"/>
    <xf numFmtId="4" fontId="31" fillId="0" borderId="13" xfId="21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4" fontId="27" fillId="2" borderId="1" xfId="0" applyNumberFormat="1" applyFont="1" applyFill="1" applyBorder="1"/>
    <xf numFmtId="0" fontId="40" fillId="0" borderId="0" xfId="0" applyFont="1" applyFill="1" applyBorder="1" applyAlignment="1">
      <alignment wrapText="1"/>
    </xf>
    <xf numFmtId="0" fontId="3" fillId="2" borderId="15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4" fontId="20" fillId="0" borderId="0" xfId="0" applyNumberFormat="1" applyFont="1" applyBorder="1" applyAlignment="1">
      <alignment horizontal="right" wrapText="1"/>
    </xf>
    <xf numFmtId="4" fontId="20" fillId="2" borderId="0" xfId="9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41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4" fontId="15" fillId="0" borderId="2" xfId="13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4" fontId="27" fillId="2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4" fontId="27" fillId="0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4" fontId="27" fillId="2" borderId="1" xfId="0" applyNumberFormat="1" applyFont="1" applyFill="1" applyBorder="1"/>
    <xf numFmtId="4" fontId="0" fillId="2" borderId="0" xfId="0" applyNumberFormat="1" applyFill="1"/>
    <xf numFmtId="0" fontId="42" fillId="0" borderId="2" xfId="0" applyFont="1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4" fontId="31" fillId="0" borderId="13" xfId="21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wrapText="1"/>
    </xf>
    <xf numFmtId="0" fontId="43" fillId="0" borderId="17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4" fontId="27" fillId="0" borderId="1" xfId="0" applyNumberFormat="1" applyFont="1" applyFill="1" applyBorder="1"/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0" fontId="2" fillId="0" borderId="17" xfId="0" applyFont="1" applyFill="1" applyBorder="1"/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top" wrapText="1"/>
    </xf>
    <xf numFmtId="4" fontId="27" fillId="0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4" fontId="27" fillId="2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/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wrapText="1"/>
    </xf>
    <xf numFmtId="4" fontId="27" fillId="2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wrapText="1"/>
    </xf>
    <xf numFmtId="164" fontId="15" fillId="0" borderId="1" xfId="24" applyNumberFormat="1" applyFont="1" applyBorder="1" applyAlignment="1">
      <alignment horizontal="right" wrapText="1"/>
    </xf>
    <xf numFmtId="4" fontId="15" fillId="0" borderId="1" xfId="24" applyNumberFormat="1" applyFont="1" applyBorder="1"/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164" fontId="5" fillId="2" borderId="1" xfId="0" applyNumberFormat="1" applyFont="1" applyFill="1" applyBorder="1" applyAlignment="1">
      <alignment horizontal="right" wrapText="1"/>
    </xf>
    <xf numFmtId="4" fontId="27" fillId="2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4" fontId="31" fillId="0" borderId="13" xfId="21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23" fillId="0" borderId="1" xfId="0" applyNumberFormat="1" applyFont="1" applyBorder="1" applyAlignment="1">
      <alignment horizontal="right" wrapText="1"/>
    </xf>
    <xf numFmtId="164" fontId="15" fillId="0" borderId="1" xfId="24" applyNumberFormat="1" applyFont="1" applyBorder="1" applyAlignment="1">
      <alignment horizontal="right" wrapText="1"/>
    </xf>
    <xf numFmtId="4" fontId="15" fillId="0" borderId="1" xfId="24" applyNumberFormat="1" applyFont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4" fontId="27" fillId="2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wrapText="1"/>
    </xf>
    <xf numFmtId="4" fontId="31" fillId="0" borderId="19" xfId="25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wrapText="1"/>
    </xf>
    <xf numFmtId="4" fontId="31" fillId="0" borderId="1" xfId="25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15" fillId="0" borderId="1" xfId="24" applyNumberFormat="1" applyFont="1" applyBorder="1" applyAlignment="1">
      <alignment horizontal="right" wrapText="1"/>
    </xf>
    <xf numFmtId="4" fontId="15" fillId="0" borderId="1" xfId="24" applyNumberFormat="1" applyFont="1" applyBorder="1"/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4" fontId="31" fillId="0" borderId="13" xfId="21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right" wrapText="1"/>
    </xf>
    <xf numFmtId="4" fontId="27" fillId="0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4" fontId="32" fillId="0" borderId="1" xfId="0" applyNumberFormat="1" applyFont="1" applyFill="1" applyBorder="1" applyAlignment="1"/>
    <xf numFmtId="4" fontId="31" fillId="0" borderId="13" xfId="21" applyNumberFormat="1" applyFont="1" applyBorder="1" applyAlignment="1"/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4" fontId="27" fillId="2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15" fillId="0" borderId="1" xfId="24" applyNumberFormat="1" applyFont="1" applyBorder="1" applyAlignment="1">
      <alignment horizontal="right" wrapText="1"/>
    </xf>
    <xf numFmtId="4" fontId="15" fillId="0" borderId="1" xfId="24" applyNumberFormat="1" applyFont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31" fillId="0" borderId="13" xfId="21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23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31" fillId="0" borderId="19" xfId="25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wrapText="1"/>
    </xf>
    <xf numFmtId="4" fontId="31" fillId="0" borderId="1" xfId="25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31" fillId="0" borderId="0" xfId="25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4" fontId="31" fillId="0" borderId="13" xfId="21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wrapText="1"/>
    </xf>
    <xf numFmtId="164" fontId="15" fillId="0" borderId="1" xfId="0" applyNumberFormat="1" applyFont="1" applyBorder="1" applyAlignment="1">
      <alignment horizontal="right" wrapText="1"/>
    </xf>
    <xf numFmtId="4" fontId="15" fillId="0" borderId="1" xfId="0" applyNumberFormat="1" applyFont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23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wrapText="1"/>
    </xf>
    <xf numFmtId="4" fontId="31" fillId="0" borderId="19" xfId="25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wrapText="1"/>
    </xf>
    <xf numFmtId="4" fontId="31" fillId="0" borderId="1" xfId="25" applyNumberFormat="1" applyFont="1" applyBorder="1" applyAlignment="1">
      <alignment horizontal="right" vertical="top"/>
    </xf>
    <xf numFmtId="164" fontId="15" fillId="0" borderId="1" xfId="24" applyNumberFormat="1" applyFont="1" applyBorder="1" applyAlignment="1">
      <alignment horizontal="right" wrapText="1"/>
    </xf>
    <xf numFmtId="4" fontId="15" fillId="0" borderId="1" xfId="24" applyNumberFormat="1" applyFont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31" fillId="0" borderId="13" xfId="21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  <xf numFmtId="4" fontId="31" fillId="0" borderId="19" xfId="25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wrapText="1"/>
    </xf>
    <xf numFmtId="4" fontId="31" fillId="0" borderId="1" xfId="25" applyNumberFormat="1" applyFont="1" applyBorder="1" applyAlignment="1">
      <alignment horizontal="right" vertical="top"/>
    </xf>
    <xf numFmtId="164" fontId="15" fillId="0" borderId="1" xfId="24" applyNumberFormat="1" applyFont="1" applyBorder="1" applyAlignment="1">
      <alignment horizontal="right" wrapText="1"/>
    </xf>
    <xf numFmtId="4" fontId="15" fillId="0" borderId="1" xfId="24" applyNumberFormat="1" applyFont="1" applyBorder="1"/>
    <xf numFmtId="164" fontId="5" fillId="0" borderId="1" xfId="0" applyNumberFormat="1" applyFont="1" applyBorder="1" applyAlignment="1">
      <alignment horizontal="right" wrapText="1"/>
    </xf>
    <xf numFmtId="4" fontId="31" fillId="0" borderId="13" xfId="21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wrapText="1"/>
    </xf>
    <xf numFmtId="164" fontId="23" fillId="0" borderId="1" xfId="0" applyNumberFormat="1" applyFont="1" applyBorder="1" applyAlignment="1">
      <alignment horizontal="right" wrapText="1"/>
    </xf>
    <xf numFmtId="164" fontId="15" fillId="0" borderId="1" xfId="24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44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23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31" fillId="0" borderId="13" xfId="21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/>
    <xf numFmtId="16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4" fontId="31" fillId="0" borderId="13" xfId="21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wrapText="1"/>
    </xf>
    <xf numFmtId="0" fontId="13" fillId="0" borderId="20" xfId="24" applyFont="1" applyBorder="1" applyAlignment="1">
      <alignment horizontal="left" vertical="top" wrapText="1"/>
    </xf>
    <xf numFmtId="0" fontId="15" fillId="0" borderId="20" xfId="24" applyFont="1" applyBorder="1" applyAlignment="1">
      <alignment horizontal="left" wrapText="1"/>
    </xf>
    <xf numFmtId="164" fontId="15" fillId="0" borderId="20" xfId="24" applyNumberFormat="1" applyFont="1" applyBorder="1" applyAlignment="1">
      <alignment horizontal="right" wrapText="1"/>
    </xf>
    <xf numFmtId="0" fontId="3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44" fillId="0" borderId="1" xfId="1" applyFont="1" applyBorder="1" applyAlignment="1">
      <alignment vertical="center" wrapText="1"/>
    </xf>
    <xf numFmtId="164" fontId="5" fillId="0" borderId="20" xfId="0" applyNumberFormat="1" applyFont="1" applyBorder="1" applyAlignment="1">
      <alignment horizontal="right" wrapText="1"/>
    </xf>
    <xf numFmtId="164" fontId="5" fillId="0" borderId="20" xfId="0" applyNumberFormat="1" applyFont="1" applyBorder="1" applyAlignment="1">
      <alignment horizontal="right" wrapText="1"/>
    </xf>
    <xf numFmtId="164" fontId="5" fillId="0" borderId="20" xfId="0" applyNumberFormat="1" applyFont="1" applyBorder="1" applyAlignment="1">
      <alignment horizontal="right" wrapText="1"/>
    </xf>
    <xf numFmtId="164" fontId="5" fillId="0" borderId="20" xfId="0" applyNumberFormat="1" applyFont="1" applyBorder="1" applyAlignment="1">
      <alignment horizontal="right" wrapText="1"/>
    </xf>
    <xf numFmtId="164" fontId="5" fillId="0" borderId="20" xfId="0" applyNumberFormat="1" applyFont="1" applyBorder="1" applyAlignment="1">
      <alignment horizontal="right" wrapText="1"/>
    </xf>
    <xf numFmtId="164" fontId="5" fillId="2" borderId="20" xfId="0" applyNumberFormat="1" applyFont="1" applyFill="1" applyBorder="1" applyAlignment="1">
      <alignment horizontal="right" wrapText="1"/>
    </xf>
    <xf numFmtId="164" fontId="23" fillId="0" borderId="20" xfId="0" applyNumberFormat="1" applyFont="1" applyBorder="1" applyAlignment="1">
      <alignment horizontal="right" wrapText="1"/>
    </xf>
    <xf numFmtId="164" fontId="15" fillId="0" borderId="20" xfId="24" applyNumberFormat="1" applyFont="1" applyBorder="1" applyAlignment="1">
      <alignment horizontal="right" wrapText="1"/>
    </xf>
    <xf numFmtId="4" fontId="27" fillId="0" borderId="20" xfId="0" applyNumberFormat="1" applyFont="1" applyFill="1" applyBorder="1" applyAlignment="1">
      <alignment wrapText="1"/>
    </xf>
    <xf numFmtId="164" fontId="5" fillId="0" borderId="20" xfId="0" applyNumberFormat="1" applyFont="1" applyBorder="1" applyAlignment="1">
      <alignment horizontal="right" wrapText="1"/>
    </xf>
    <xf numFmtId="164" fontId="5" fillId="0" borderId="20" xfId="0" applyNumberFormat="1" applyFont="1" applyFill="1" applyBorder="1" applyAlignment="1">
      <alignment horizontal="right" wrapText="1"/>
    </xf>
    <xf numFmtId="164" fontId="23" fillId="0" borderId="20" xfId="0" applyNumberFormat="1" applyFont="1" applyBorder="1" applyAlignment="1">
      <alignment horizontal="right" wrapText="1"/>
    </xf>
    <xf numFmtId="164" fontId="5" fillId="0" borderId="20" xfId="0" applyNumberFormat="1" applyFont="1" applyBorder="1" applyAlignment="1">
      <alignment horizontal="right" wrapText="1"/>
    </xf>
    <xf numFmtId="164" fontId="5" fillId="0" borderId="20" xfId="0" applyNumberFormat="1" applyFont="1" applyBorder="1" applyAlignment="1">
      <alignment horizontal="right" wrapText="1"/>
    </xf>
    <xf numFmtId="164" fontId="5" fillId="0" borderId="20" xfId="0" applyNumberFormat="1" applyFont="1" applyBorder="1" applyAlignment="1">
      <alignment horizontal="right" wrapText="1"/>
    </xf>
    <xf numFmtId="164" fontId="15" fillId="0" borderId="20" xfId="24" applyNumberFormat="1" applyFont="1" applyBorder="1" applyAlignment="1">
      <alignment horizontal="right" wrapText="1"/>
    </xf>
    <xf numFmtId="164" fontId="5" fillId="0" borderId="20" xfId="0" applyNumberFormat="1" applyFont="1" applyBorder="1" applyAlignment="1">
      <alignment horizontal="right" wrapText="1"/>
    </xf>
    <xf numFmtId="164" fontId="23" fillId="0" borderId="20" xfId="0" applyNumberFormat="1" applyFont="1" applyBorder="1" applyAlignment="1">
      <alignment horizontal="right" wrapText="1"/>
    </xf>
    <xf numFmtId="164" fontId="5" fillId="0" borderId="20" xfId="0" applyNumberFormat="1" applyFont="1" applyBorder="1" applyAlignment="1">
      <alignment horizontal="right" wrapText="1"/>
    </xf>
    <xf numFmtId="0" fontId="45" fillId="2" borderId="20" xfId="0" applyFont="1" applyFill="1" applyBorder="1"/>
    <xf numFmtId="2" fontId="45" fillId="2" borderId="21" xfId="0" applyNumberFormat="1" applyFont="1" applyFill="1" applyBorder="1"/>
    <xf numFmtId="164" fontId="15" fillId="0" borderId="20" xfId="24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27" fillId="0" borderId="1" xfId="0" applyNumberFormat="1" applyFont="1" applyFill="1" applyBorder="1"/>
    <xf numFmtId="4" fontId="31" fillId="0" borderId="13" xfId="21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4" fontId="32" fillId="0" borderId="1" xfId="0" applyNumberFormat="1" applyFont="1" applyFill="1" applyBorder="1" applyAlignment="1"/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23" fillId="0" borderId="1" xfId="0" applyNumberFormat="1" applyFont="1" applyBorder="1" applyAlignment="1">
      <alignment horizontal="right" wrapText="1"/>
    </xf>
    <xf numFmtId="164" fontId="15" fillId="0" borderId="20" xfId="24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23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31" fillId="0" borderId="13" xfId="21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wrapText="1"/>
    </xf>
    <xf numFmtId="164" fontId="15" fillId="0" borderId="20" xfId="24" applyNumberFormat="1" applyFont="1" applyBorder="1" applyAlignment="1">
      <alignment horizontal="right" wrapText="1"/>
    </xf>
    <xf numFmtId="164" fontId="46" fillId="2" borderId="1" xfId="0" applyNumberFormat="1" applyFont="1" applyFill="1" applyBorder="1" applyAlignment="1">
      <alignment horizontal="right" wrapText="1"/>
    </xf>
    <xf numFmtId="164" fontId="47" fillId="0" borderId="20" xfId="24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4" fontId="31" fillId="0" borderId="13" xfId="21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wrapText="1"/>
    </xf>
    <xf numFmtId="4" fontId="32" fillId="0" borderId="1" xfId="0" applyNumberFormat="1" applyFont="1" applyFill="1" applyBorder="1" applyAlignment="1"/>
    <xf numFmtId="4" fontId="31" fillId="0" borderId="13" xfId="21" applyNumberFormat="1" applyFont="1" applyBorder="1" applyAlignment="1"/>
    <xf numFmtId="164" fontId="15" fillId="0" borderId="20" xfId="24" applyNumberFormat="1" applyFont="1" applyBorder="1" applyAlignment="1">
      <alignment horizontal="right" wrapText="1"/>
    </xf>
    <xf numFmtId="164" fontId="15" fillId="0" borderId="20" xfId="24" applyNumberFormat="1" applyFont="1" applyBorder="1" applyAlignment="1">
      <alignment horizontal="right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wrapText="1"/>
    </xf>
  </cellXfs>
  <cellStyles count="26">
    <cellStyle name="Excel Built-in Normal" xfId="3"/>
    <cellStyle name="Excel Built-in Normal 2" xfId="13"/>
    <cellStyle name="Heading" xfId="4"/>
    <cellStyle name="Heading 2" xfId="14"/>
    <cellStyle name="Heading1" xfId="5"/>
    <cellStyle name="Heading1 2" xfId="15"/>
    <cellStyle name="Result" xfId="6"/>
    <cellStyle name="Result 2" xfId="16"/>
    <cellStyle name="Result2" xfId="7"/>
    <cellStyle name="Result2 2" xfId="17"/>
    <cellStyle name="Обычный" xfId="0" builtinId="0"/>
    <cellStyle name="Обычный 2" xfId="1"/>
    <cellStyle name="Обычный 2 2" xfId="8"/>
    <cellStyle name="Обычный 2 3" xfId="11"/>
    <cellStyle name="Обычный 3" xfId="2"/>
    <cellStyle name="Обычный 4" xfId="9"/>
    <cellStyle name="Обычный 5" xfId="10"/>
    <cellStyle name="Обычный 6" xfId="12"/>
    <cellStyle name="Обычный 7" xfId="18"/>
    <cellStyle name="Обычный 8" xfId="24"/>
    <cellStyle name="Обычный_01.01.2017" xfId="21"/>
    <cellStyle name="Обычный_01.03.18" xfId="19"/>
    <cellStyle name="Обычный_01.03.2019" xfId="23"/>
    <cellStyle name="Обычный_01.06.20" xfId="25"/>
    <cellStyle name="Обычный_01.08.2018 (2)" xfId="22"/>
    <cellStyle name="Обычный_2018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5"/>
  <sheetViews>
    <sheetView topLeftCell="A157"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241" width="9.140625" style="7"/>
    <col min="242" max="242" width="20.140625" style="7" customWidth="1"/>
    <col min="243" max="243" width="4" style="7" customWidth="1"/>
    <col min="244" max="244" width="19.5703125" style="7" customWidth="1"/>
    <col min="245" max="252" width="11" style="7" customWidth="1"/>
    <col min="253" max="497" width="9.140625" style="7"/>
    <col min="498" max="498" width="20.140625" style="7" customWidth="1"/>
    <col min="499" max="499" width="4" style="7" customWidth="1"/>
    <col min="500" max="500" width="19.5703125" style="7" customWidth="1"/>
    <col min="501" max="508" width="11" style="7" customWidth="1"/>
    <col min="509" max="753" width="9.140625" style="7"/>
    <col min="754" max="754" width="20.140625" style="7" customWidth="1"/>
    <col min="755" max="755" width="4" style="7" customWidth="1"/>
    <col min="756" max="756" width="19.5703125" style="7" customWidth="1"/>
    <col min="757" max="764" width="11" style="7" customWidth="1"/>
    <col min="765" max="1009" width="9.140625" style="7"/>
    <col min="1010" max="1010" width="20.140625" style="7" customWidth="1"/>
    <col min="1011" max="1011" width="4" style="7" customWidth="1"/>
    <col min="1012" max="1012" width="19.5703125" style="7" customWidth="1"/>
    <col min="1013" max="1020" width="11" style="7" customWidth="1"/>
    <col min="1021" max="1265" width="9.140625" style="7"/>
    <col min="1266" max="1266" width="20.140625" style="7" customWidth="1"/>
    <col min="1267" max="1267" width="4" style="7" customWidth="1"/>
    <col min="1268" max="1268" width="19.5703125" style="7" customWidth="1"/>
    <col min="1269" max="1276" width="11" style="7" customWidth="1"/>
    <col min="1277" max="1521" width="9.140625" style="7"/>
    <col min="1522" max="1522" width="20.140625" style="7" customWidth="1"/>
    <col min="1523" max="1523" width="4" style="7" customWidth="1"/>
    <col min="1524" max="1524" width="19.5703125" style="7" customWidth="1"/>
    <col min="1525" max="1532" width="11" style="7" customWidth="1"/>
    <col min="1533" max="1777" width="9.140625" style="7"/>
    <col min="1778" max="1778" width="20.140625" style="7" customWidth="1"/>
    <col min="1779" max="1779" width="4" style="7" customWidth="1"/>
    <col min="1780" max="1780" width="19.5703125" style="7" customWidth="1"/>
    <col min="1781" max="1788" width="11" style="7" customWidth="1"/>
    <col min="1789" max="2033" width="9.140625" style="7"/>
    <col min="2034" max="2034" width="20.140625" style="7" customWidth="1"/>
    <col min="2035" max="2035" width="4" style="7" customWidth="1"/>
    <col min="2036" max="2036" width="19.5703125" style="7" customWidth="1"/>
    <col min="2037" max="2044" width="11" style="7" customWidth="1"/>
    <col min="2045" max="2289" width="9.140625" style="7"/>
    <col min="2290" max="2290" width="20.140625" style="7" customWidth="1"/>
    <col min="2291" max="2291" width="4" style="7" customWidth="1"/>
    <col min="2292" max="2292" width="19.5703125" style="7" customWidth="1"/>
    <col min="2293" max="2300" width="11" style="7" customWidth="1"/>
    <col min="2301" max="2545" width="9.140625" style="7"/>
    <col min="2546" max="2546" width="20.140625" style="7" customWidth="1"/>
    <col min="2547" max="2547" width="4" style="7" customWidth="1"/>
    <col min="2548" max="2548" width="19.5703125" style="7" customWidth="1"/>
    <col min="2549" max="2556" width="11" style="7" customWidth="1"/>
    <col min="2557" max="2801" width="9.140625" style="7"/>
    <col min="2802" max="2802" width="20.140625" style="7" customWidth="1"/>
    <col min="2803" max="2803" width="4" style="7" customWidth="1"/>
    <col min="2804" max="2804" width="19.5703125" style="7" customWidth="1"/>
    <col min="2805" max="2812" width="11" style="7" customWidth="1"/>
    <col min="2813" max="3057" width="9.140625" style="7"/>
    <col min="3058" max="3058" width="20.140625" style="7" customWidth="1"/>
    <col min="3059" max="3059" width="4" style="7" customWidth="1"/>
    <col min="3060" max="3060" width="19.5703125" style="7" customWidth="1"/>
    <col min="3061" max="3068" width="11" style="7" customWidth="1"/>
    <col min="3069" max="3313" width="9.140625" style="7"/>
    <col min="3314" max="3314" width="20.140625" style="7" customWidth="1"/>
    <col min="3315" max="3315" width="4" style="7" customWidth="1"/>
    <col min="3316" max="3316" width="19.5703125" style="7" customWidth="1"/>
    <col min="3317" max="3324" width="11" style="7" customWidth="1"/>
    <col min="3325" max="3569" width="9.140625" style="7"/>
    <col min="3570" max="3570" width="20.140625" style="7" customWidth="1"/>
    <col min="3571" max="3571" width="4" style="7" customWidth="1"/>
    <col min="3572" max="3572" width="19.5703125" style="7" customWidth="1"/>
    <col min="3573" max="3580" width="11" style="7" customWidth="1"/>
    <col min="3581" max="3825" width="9.140625" style="7"/>
    <col min="3826" max="3826" width="20.140625" style="7" customWidth="1"/>
    <col min="3827" max="3827" width="4" style="7" customWidth="1"/>
    <col min="3828" max="3828" width="19.5703125" style="7" customWidth="1"/>
    <col min="3829" max="3836" width="11" style="7" customWidth="1"/>
    <col min="3837" max="4081" width="9.140625" style="7"/>
    <col min="4082" max="4082" width="20.140625" style="7" customWidth="1"/>
    <col min="4083" max="4083" width="4" style="7" customWidth="1"/>
    <col min="4084" max="4084" width="19.5703125" style="7" customWidth="1"/>
    <col min="4085" max="4092" width="11" style="7" customWidth="1"/>
    <col min="4093" max="4337" width="9.140625" style="7"/>
    <col min="4338" max="4338" width="20.140625" style="7" customWidth="1"/>
    <col min="4339" max="4339" width="4" style="7" customWidth="1"/>
    <col min="4340" max="4340" width="19.5703125" style="7" customWidth="1"/>
    <col min="4341" max="4348" width="11" style="7" customWidth="1"/>
    <col min="4349" max="4593" width="9.140625" style="7"/>
    <col min="4594" max="4594" width="20.140625" style="7" customWidth="1"/>
    <col min="4595" max="4595" width="4" style="7" customWidth="1"/>
    <col min="4596" max="4596" width="19.5703125" style="7" customWidth="1"/>
    <col min="4597" max="4604" width="11" style="7" customWidth="1"/>
    <col min="4605" max="4849" width="9.140625" style="7"/>
    <col min="4850" max="4850" width="20.140625" style="7" customWidth="1"/>
    <col min="4851" max="4851" width="4" style="7" customWidth="1"/>
    <col min="4852" max="4852" width="19.5703125" style="7" customWidth="1"/>
    <col min="4853" max="4860" width="11" style="7" customWidth="1"/>
    <col min="4861" max="5105" width="9.140625" style="7"/>
    <col min="5106" max="5106" width="20.140625" style="7" customWidth="1"/>
    <col min="5107" max="5107" width="4" style="7" customWidth="1"/>
    <col min="5108" max="5108" width="19.5703125" style="7" customWidth="1"/>
    <col min="5109" max="5116" width="11" style="7" customWidth="1"/>
    <col min="5117" max="5361" width="9.140625" style="7"/>
    <col min="5362" max="5362" width="20.140625" style="7" customWidth="1"/>
    <col min="5363" max="5363" width="4" style="7" customWidth="1"/>
    <col min="5364" max="5364" width="19.5703125" style="7" customWidth="1"/>
    <col min="5365" max="5372" width="11" style="7" customWidth="1"/>
    <col min="5373" max="5617" width="9.140625" style="7"/>
    <col min="5618" max="5618" width="20.140625" style="7" customWidth="1"/>
    <col min="5619" max="5619" width="4" style="7" customWidth="1"/>
    <col min="5620" max="5620" width="19.5703125" style="7" customWidth="1"/>
    <col min="5621" max="5628" width="11" style="7" customWidth="1"/>
    <col min="5629" max="5873" width="9.140625" style="7"/>
    <col min="5874" max="5874" width="20.140625" style="7" customWidth="1"/>
    <col min="5875" max="5875" width="4" style="7" customWidth="1"/>
    <col min="5876" max="5876" width="19.5703125" style="7" customWidth="1"/>
    <col min="5877" max="5884" width="11" style="7" customWidth="1"/>
    <col min="5885" max="6129" width="9.140625" style="7"/>
    <col min="6130" max="6130" width="20.140625" style="7" customWidth="1"/>
    <col min="6131" max="6131" width="4" style="7" customWidth="1"/>
    <col min="6132" max="6132" width="19.5703125" style="7" customWidth="1"/>
    <col min="6133" max="6140" width="11" style="7" customWidth="1"/>
    <col min="6141" max="6385" width="9.140625" style="7"/>
    <col min="6386" max="6386" width="20.140625" style="7" customWidth="1"/>
    <col min="6387" max="6387" width="4" style="7" customWidth="1"/>
    <col min="6388" max="6388" width="19.5703125" style="7" customWidth="1"/>
    <col min="6389" max="6396" width="11" style="7" customWidth="1"/>
    <col min="6397" max="6641" width="9.140625" style="7"/>
    <col min="6642" max="6642" width="20.140625" style="7" customWidth="1"/>
    <col min="6643" max="6643" width="4" style="7" customWidth="1"/>
    <col min="6644" max="6644" width="19.5703125" style="7" customWidth="1"/>
    <col min="6645" max="6652" width="11" style="7" customWidth="1"/>
    <col min="6653" max="6897" width="9.140625" style="7"/>
    <col min="6898" max="6898" width="20.140625" style="7" customWidth="1"/>
    <col min="6899" max="6899" width="4" style="7" customWidth="1"/>
    <col min="6900" max="6900" width="19.5703125" style="7" customWidth="1"/>
    <col min="6901" max="6908" width="11" style="7" customWidth="1"/>
    <col min="6909" max="7153" width="9.140625" style="7"/>
    <col min="7154" max="7154" width="20.140625" style="7" customWidth="1"/>
    <col min="7155" max="7155" width="4" style="7" customWidth="1"/>
    <col min="7156" max="7156" width="19.5703125" style="7" customWidth="1"/>
    <col min="7157" max="7164" width="11" style="7" customWidth="1"/>
    <col min="7165" max="7409" width="9.140625" style="7"/>
    <col min="7410" max="7410" width="20.140625" style="7" customWidth="1"/>
    <col min="7411" max="7411" width="4" style="7" customWidth="1"/>
    <col min="7412" max="7412" width="19.5703125" style="7" customWidth="1"/>
    <col min="7413" max="7420" width="11" style="7" customWidth="1"/>
    <col min="7421" max="7665" width="9.140625" style="7"/>
    <col min="7666" max="7666" width="20.140625" style="7" customWidth="1"/>
    <col min="7667" max="7667" width="4" style="7" customWidth="1"/>
    <col min="7668" max="7668" width="19.5703125" style="7" customWidth="1"/>
    <col min="7669" max="7676" width="11" style="7" customWidth="1"/>
    <col min="7677" max="7921" width="9.140625" style="7"/>
    <col min="7922" max="7922" width="20.140625" style="7" customWidth="1"/>
    <col min="7923" max="7923" width="4" style="7" customWidth="1"/>
    <col min="7924" max="7924" width="19.5703125" style="7" customWidth="1"/>
    <col min="7925" max="7932" width="11" style="7" customWidth="1"/>
    <col min="7933" max="8177" width="9.140625" style="7"/>
    <col min="8178" max="8178" width="20.140625" style="7" customWidth="1"/>
    <col min="8179" max="8179" width="4" style="7" customWidth="1"/>
    <col min="8180" max="8180" width="19.5703125" style="7" customWidth="1"/>
    <col min="8181" max="8188" width="11" style="7" customWidth="1"/>
    <col min="8189" max="8433" width="9.140625" style="7"/>
    <col min="8434" max="8434" width="20.140625" style="7" customWidth="1"/>
    <col min="8435" max="8435" width="4" style="7" customWidth="1"/>
    <col min="8436" max="8436" width="19.5703125" style="7" customWidth="1"/>
    <col min="8437" max="8444" width="11" style="7" customWidth="1"/>
    <col min="8445" max="8689" width="9.140625" style="7"/>
    <col min="8690" max="8690" width="20.140625" style="7" customWidth="1"/>
    <col min="8691" max="8691" width="4" style="7" customWidth="1"/>
    <col min="8692" max="8692" width="19.5703125" style="7" customWidth="1"/>
    <col min="8693" max="8700" width="11" style="7" customWidth="1"/>
    <col min="8701" max="8945" width="9.140625" style="7"/>
    <col min="8946" max="8946" width="20.140625" style="7" customWidth="1"/>
    <col min="8947" max="8947" width="4" style="7" customWidth="1"/>
    <col min="8948" max="8948" width="19.5703125" style="7" customWidth="1"/>
    <col min="8949" max="8956" width="11" style="7" customWidth="1"/>
    <col min="8957" max="9201" width="9.140625" style="7"/>
    <col min="9202" max="9202" width="20.140625" style="7" customWidth="1"/>
    <col min="9203" max="9203" width="4" style="7" customWidth="1"/>
    <col min="9204" max="9204" width="19.5703125" style="7" customWidth="1"/>
    <col min="9205" max="9212" width="11" style="7" customWidth="1"/>
    <col min="9213" max="9457" width="9.140625" style="7"/>
    <col min="9458" max="9458" width="20.140625" style="7" customWidth="1"/>
    <col min="9459" max="9459" width="4" style="7" customWidth="1"/>
    <col min="9460" max="9460" width="19.5703125" style="7" customWidth="1"/>
    <col min="9461" max="9468" width="11" style="7" customWidth="1"/>
    <col min="9469" max="9713" width="9.140625" style="7"/>
    <col min="9714" max="9714" width="20.140625" style="7" customWidth="1"/>
    <col min="9715" max="9715" width="4" style="7" customWidth="1"/>
    <col min="9716" max="9716" width="19.5703125" style="7" customWidth="1"/>
    <col min="9717" max="9724" width="11" style="7" customWidth="1"/>
    <col min="9725" max="9969" width="9.140625" style="7"/>
    <col min="9970" max="9970" width="20.140625" style="7" customWidth="1"/>
    <col min="9971" max="9971" width="4" style="7" customWidth="1"/>
    <col min="9972" max="9972" width="19.5703125" style="7" customWidth="1"/>
    <col min="9973" max="9980" width="11" style="7" customWidth="1"/>
    <col min="9981" max="10225" width="9.140625" style="7"/>
    <col min="10226" max="10226" width="20.140625" style="7" customWidth="1"/>
    <col min="10227" max="10227" width="4" style="7" customWidth="1"/>
    <col min="10228" max="10228" width="19.5703125" style="7" customWidth="1"/>
    <col min="10229" max="10236" width="11" style="7" customWidth="1"/>
    <col min="10237" max="10481" width="9.140625" style="7"/>
    <col min="10482" max="10482" width="20.140625" style="7" customWidth="1"/>
    <col min="10483" max="10483" width="4" style="7" customWidth="1"/>
    <col min="10484" max="10484" width="19.5703125" style="7" customWidth="1"/>
    <col min="10485" max="10492" width="11" style="7" customWidth="1"/>
    <col min="10493" max="10737" width="9.140625" style="7"/>
    <col min="10738" max="10738" width="20.140625" style="7" customWidth="1"/>
    <col min="10739" max="10739" width="4" style="7" customWidth="1"/>
    <col min="10740" max="10740" width="19.5703125" style="7" customWidth="1"/>
    <col min="10741" max="10748" width="11" style="7" customWidth="1"/>
    <col min="10749" max="10993" width="9.140625" style="7"/>
    <col min="10994" max="10994" width="20.140625" style="7" customWidth="1"/>
    <col min="10995" max="10995" width="4" style="7" customWidth="1"/>
    <col min="10996" max="10996" width="19.5703125" style="7" customWidth="1"/>
    <col min="10997" max="11004" width="11" style="7" customWidth="1"/>
    <col min="11005" max="11249" width="9.140625" style="7"/>
    <col min="11250" max="11250" width="20.140625" style="7" customWidth="1"/>
    <col min="11251" max="11251" width="4" style="7" customWidth="1"/>
    <col min="11252" max="11252" width="19.5703125" style="7" customWidth="1"/>
    <col min="11253" max="11260" width="11" style="7" customWidth="1"/>
    <col min="11261" max="11505" width="9.140625" style="7"/>
    <col min="11506" max="11506" width="20.140625" style="7" customWidth="1"/>
    <col min="11507" max="11507" width="4" style="7" customWidth="1"/>
    <col min="11508" max="11508" width="19.5703125" style="7" customWidth="1"/>
    <col min="11509" max="11516" width="11" style="7" customWidth="1"/>
    <col min="11517" max="11761" width="9.140625" style="7"/>
    <col min="11762" max="11762" width="20.140625" style="7" customWidth="1"/>
    <col min="11763" max="11763" width="4" style="7" customWidth="1"/>
    <col min="11764" max="11764" width="19.5703125" style="7" customWidth="1"/>
    <col min="11765" max="11772" width="11" style="7" customWidth="1"/>
    <col min="11773" max="12017" width="9.140625" style="7"/>
    <col min="12018" max="12018" width="20.140625" style="7" customWidth="1"/>
    <col min="12019" max="12019" width="4" style="7" customWidth="1"/>
    <col min="12020" max="12020" width="19.5703125" style="7" customWidth="1"/>
    <col min="12021" max="12028" width="11" style="7" customWidth="1"/>
    <col min="12029" max="12273" width="9.140625" style="7"/>
    <col min="12274" max="12274" width="20.140625" style="7" customWidth="1"/>
    <col min="12275" max="12275" width="4" style="7" customWidth="1"/>
    <col min="12276" max="12276" width="19.5703125" style="7" customWidth="1"/>
    <col min="12277" max="12284" width="11" style="7" customWidth="1"/>
    <col min="12285" max="12529" width="9.140625" style="7"/>
    <col min="12530" max="12530" width="20.140625" style="7" customWidth="1"/>
    <col min="12531" max="12531" width="4" style="7" customWidth="1"/>
    <col min="12532" max="12532" width="19.5703125" style="7" customWidth="1"/>
    <col min="12533" max="12540" width="11" style="7" customWidth="1"/>
    <col min="12541" max="12785" width="9.140625" style="7"/>
    <col min="12786" max="12786" width="20.140625" style="7" customWidth="1"/>
    <col min="12787" max="12787" width="4" style="7" customWidth="1"/>
    <col min="12788" max="12788" width="19.5703125" style="7" customWidth="1"/>
    <col min="12789" max="12796" width="11" style="7" customWidth="1"/>
    <col min="12797" max="13041" width="9.140625" style="7"/>
    <col min="13042" max="13042" width="20.140625" style="7" customWidth="1"/>
    <col min="13043" max="13043" width="4" style="7" customWidth="1"/>
    <col min="13044" max="13044" width="19.5703125" style="7" customWidth="1"/>
    <col min="13045" max="13052" width="11" style="7" customWidth="1"/>
    <col min="13053" max="13297" width="9.140625" style="7"/>
    <col min="13298" max="13298" width="20.140625" style="7" customWidth="1"/>
    <col min="13299" max="13299" width="4" style="7" customWidth="1"/>
    <col min="13300" max="13300" width="19.5703125" style="7" customWidth="1"/>
    <col min="13301" max="13308" width="11" style="7" customWidth="1"/>
    <col min="13309" max="13553" width="9.140625" style="7"/>
    <col min="13554" max="13554" width="20.140625" style="7" customWidth="1"/>
    <col min="13555" max="13555" width="4" style="7" customWidth="1"/>
    <col min="13556" max="13556" width="19.5703125" style="7" customWidth="1"/>
    <col min="13557" max="13564" width="11" style="7" customWidth="1"/>
    <col min="13565" max="13809" width="9.140625" style="7"/>
    <col min="13810" max="13810" width="20.140625" style="7" customWidth="1"/>
    <col min="13811" max="13811" width="4" style="7" customWidth="1"/>
    <col min="13812" max="13812" width="19.5703125" style="7" customWidth="1"/>
    <col min="13813" max="13820" width="11" style="7" customWidth="1"/>
    <col min="13821" max="14065" width="9.140625" style="7"/>
    <col min="14066" max="14066" width="20.140625" style="7" customWidth="1"/>
    <col min="14067" max="14067" width="4" style="7" customWidth="1"/>
    <col min="14068" max="14068" width="19.5703125" style="7" customWidth="1"/>
    <col min="14069" max="14076" width="11" style="7" customWidth="1"/>
    <col min="14077" max="14321" width="9.140625" style="7"/>
    <col min="14322" max="14322" width="20.140625" style="7" customWidth="1"/>
    <col min="14323" max="14323" width="4" style="7" customWidth="1"/>
    <col min="14324" max="14324" width="19.5703125" style="7" customWidth="1"/>
    <col min="14325" max="14332" width="11" style="7" customWidth="1"/>
    <col min="14333" max="14577" width="9.140625" style="7"/>
    <col min="14578" max="14578" width="20.140625" style="7" customWidth="1"/>
    <col min="14579" max="14579" width="4" style="7" customWidth="1"/>
    <col min="14580" max="14580" width="19.5703125" style="7" customWidth="1"/>
    <col min="14581" max="14588" width="11" style="7" customWidth="1"/>
    <col min="14589" max="14833" width="9.140625" style="7"/>
    <col min="14834" max="14834" width="20.140625" style="7" customWidth="1"/>
    <col min="14835" max="14835" width="4" style="7" customWidth="1"/>
    <col min="14836" max="14836" width="19.5703125" style="7" customWidth="1"/>
    <col min="14837" max="14844" width="11" style="7" customWidth="1"/>
    <col min="14845" max="15089" width="9.140625" style="7"/>
    <col min="15090" max="15090" width="20.140625" style="7" customWidth="1"/>
    <col min="15091" max="15091" width="4" style="7" customWidth="1"/>
    <col min="15092" max="15092" width="19.5703125" style="7" customWidth="1"/>
    <col min="15093" max="15100" width="11" style="7" customWidth="1"/>
    <col min="15101" max="15345" width="9.140625" style="7"/>
    <col min="15346" max="15346" width="20.140625" style="7" customWidth="1"/>
    <col min="15347" max="15347" width="4" style="7" customWidth="1"/>
    <col min="15348" max="15348" width="19.5703125" style="7" customWidth="1"/>
    <col min="15349" max="15356" width="11" style="7" customWidth="1"/>
    <col min="15357" max="15601" width="9.140625" style="7"/>
    <col min="15602" max="15602" width="20.140625" style="7" customWidth="1"/>
    <col min="15603" max="15603" width="4" style="7" customWidth="1"/>
    <col min="15604" max="15604" width="19.5703125" style="7" customWidth="1"/>
    <col min="15605" max="15612" width="11" style="7" customWidth="1"/>
    <col min="15613" max="15857" width="9.140625" style="7"/>
    <col min="15858" max="15858" width="20.140625" style="7" customWidth="1"/>
    <col min="15859" max="15859" width="4" style="7" customWidth="1"/>
    <col min="15860" max="15860" width="19.5703125" style="7" customWidth="1"/>
    <col min="15861" max="15868" width="11" style="7" customWidth="1"/>
    <col min="15869" max="16113" width="9.140625" style="7"/>
    <col min="16114" max="16114" width="20.140625" style="7" customWidth="1"/>
    <col min="16115" max="16115" width="4" style="7" customWidth="1"/>
    <col min="16116" max="16116" width="19.5703125" style="7" customWidth="1"/>
    <col min="16117" max="16124" width="11" style="7" customWidth="1"/>
    <col min="16125" max="16384" width="9.140625" style="7"/>
  </cols>
  <sheetData>
    <row r="1" spans="1:3" ht="30" customHeight="1" x14ac:dyDescent="0.25">
      <c r="A1" s="641" t="s">
        <v>52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8">
        <f>SUM(B7:B18)</f>
        <v>21944600</v>
      </c>
      <c r="C5" s="8">
        <f>SUM(C7:C18)</f>
        <v>11094926.220000001</v>
      </c>
    </row>
    <row r="6" spans="1:3" s="12" customFormat="1" x14ac:dyDescent="0.25">
      <c r="A6" s="10" t="s">
        <v>4</v>
      </c>
      <c r="B6" s="11"/>
      <c r="C6" s="11"/>
    </row>
    <row r="7" spans="1:3" s="12" customFormat="1" x14ac:dyDescent="0.25">
      <c r="A7" s="13" t="s">
        <v>8</v>
      </c>
      <c r="B7" s="5">
        <v>11248771</v>
      </c>
      <c r="C7" s="5">
        <v>6131118.3700000001</v>
      </c>
    </row>
    <row r="8" spans="1:3" s="12" customFormat="1" x14ac:dyDescent="0.25">
      <c r="A8" s="13" t="s">
        <v>13</v>
      </c>
      <c r="B8" s="5"/>
      <c r="C8" s="5"/>
    </row>
    <row r="9" spans="1:3" s="12" customFormat="1" x14ac:dyDescent="0.25">
      <c r="A9" s="13" t="s">
        <v>9</v>
      </c>
      <c r="B9" s="5">
        <v>3397129</v>
      </c>
      <c r="C9" s="5">
        <v>1833749.41</v>
      </c>
    </row>
    <row r="10" spans="1:3" s="12" customFormat="1" x14ac:dyDescent="0.25">
      <c r="A10" s="13" t="s">
        <v>10</v>
      </c>
      <c r="B10" s="5">
        <v>30495</v>
      </c>
      <c r="C10" s="5">
        <v>17378.22</v>
      </c>
    </row>
    <row r="11" spans="1:3" s="12" customFormat="1" x14ac:dyDescent="0.25">
      <c r="A11" s="13" t="s">
        <v>15</v>
      </c>
      <c r="B11" s="5">
        <v>118000</v>
      </c>
      <c r="C11" s="5">
        <v>42960.53</v>
      </c>
    </row>
    <row r="12" spans="1:3" s="12" customFormat="1" ht="23.25" x14ac:dyDescent="0.25">
      <c r="A12" s="13" t="s">
        <v>14</v>
      </c>
      <c r="B12" s="5"/>
      <c r="C12" s="5"/>
    </row>
    <row r="13" spans="1:3" s="12" customFormat="1" x14ac:dyDescent="0.25">
      <c r="A13" s="13" t="s">
        <v>16</v>
      </c>
      <c r="B13" s="5">
        <v>0</v>
      </c>
      <c r="C13" s="5"/>
    </row>
    <row r="14" spans="1:3" s="12" customFormat="1" x14ac:dyDescent="0.25">
      <c r="A14" s="13" t="s">
        <v>11</v>
      </c>
      <c r="B14" s="5">
        <v>318000</v>
      </c>
      <c r="C14" s="5">
        <v>253599.61</v>
      </c>
    </row>
    <row r="15" spans="1:3" s="12" customFormat="1" x14ac:dyDescent="0.25">
      <c r="A15" s="13" t="s">
        <v>12</v>
      </c>
      <c r="B15" s="5">
        <v>1233237</v>
      </c>
      <c r="C15" s="5">
        <v>847497.95</v>
      </c>
    </row>
    <row r="16" spans="1:3" s="12" customFormat="1" x14ac:dyDescent="0.25">
      <c r="A16" s="10" t="s">
        <v>5</v>
      </c>
      <c r="B16" s="5">
        <v>40000</v>
      </c>
      <c r="C16" s="5">
        <v>20000</v>
      </c>
    </row>
    <row r="17" spans="1:3" s="12" customFormat="1" ht="30" customHeight="1" x14ac:dyDescent="0.25">
      <c r="A17" s="10" t="s">
        <v>6</v>
      </c>
      <c r="B17" s="5">
        <v>3835210</v>
      </c>
      <c r="C17" s="5">
        <v>495209.66</v>
      </c>
    </row>
    <row r="18" spans="1:3" s="12" customFormat="1" ht="25.5" x14ac:dyDescent="0.25">
      <c r="A18" s="10" t="s">
        <v>7</v>
      </c>
      <c r="B18" s="5">
        <v>1723758</v>
      </c>
      <c r="C18" s="5">
        <v>1453412.47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8">
        <f>SUM(B24:B34)</f>
        <v>22430000</v>
      </c>
      <c r="C22" s="8">
        <f>SUM(C24:C34)</f>
        <v>10722356.380000001</v>
      </c>
    </row>
    <row r="23" spans="1:3" s="12" customFormat="1" x14ac:dyDescent="0.25">
      <c r="A23" s="10" t="s">
        <v>4</v>
      </c>
      <c r="B23" s="11"/>
      <c r="C23" s="11"/>
    </row>
    <row r="24" spans="1:3" s="12" customFormat="1" x14ac:dyDescent="0.25">
      <c r="A24" s="13" t="s">
        <v>8</v>
      </c>
      <c r="B24" s="5">
        <v>11170000</v>
      </c>
      <c r="C24" s="5">
        <v>6265020</v>
      </c>
    </row>
    <row r="25" spans="1:3" s="12" customFormat="1" x14ac:dyDescent="0.25">
      <c r="A25" s="13" t="s">
        <v>13</v>
      </c>
      <c r="B25" s="5"/>
      <c r="C25" s="5"/>
    </row>
    <row r="26" spans="1:3" s="12" customFormat="1" x14ac:dyDescent="0.25">
      <c r="A26" s="13" t="s">
        <v>9</v>
      </c>
      <c r="B26" s="5">
        <v>3368000</v>
      </c>
      <c r="C26" s="5">
        <v>1890237.06</v>
      </c>
    </row>
    <row r="27" spans="1:3" s="12" customFormat="1" x14ac:dyDescent="0.25">
      <c r="A27" s="13" t="s">
        <v>10</v>
      </c>
      <c r="B27" s="5">
        <v>38000</v>
      </c>
      <c r="C27" s="5">
        <v>15325.16</v>
      </c>
    </row>
    <row r="28" spans="1:3" s="12" customFormat="1" ht="23.25" x14ac:dyDescent="0.25">
      <c r="A28" s="13" t="s">
        <v>14</v>
      </c>
      <c r="B28" s="5">
        <v>0</v>
      </c>
      <c r="C28" s="5"/>
    </row>
    <row r="29" spans="1:3" s="12" customFormat="1" x14ac:dyDescent="0.25">
      <c r="A29" s="13" t="s">
        <v>18</v>
      </c>
      <c r="B29" s="5">
        <v>230000</v>
      </c>
      <c r="C29" s="5">
        <v>46060.93</v>
      </c>
    </row>
    <row r="30" spans="1:3" s="12" customFormat="1" x14ac:dyDescent="0.25">
      <c r="A30" s="13" t="s">
        <v>11</v>
      </c>
      <c r="B30" s="5">
        <v>100000</v>
      </c>
      <c r="C30" s="5">
        <v>65040</v>
      </c>
    </row>
    <row r="31" spans="1:3" s="12" customFormat="1" x14ac:dyDescent="0.25">
      <c r="A31" s="13" t="s">
        <v>12</v>
      </c>
      <c r="B31" s="5">
        <v>550000</v>
      </c>
      <c r="C31" s="5">
        <v>268648.18</v>
      </c>
    </row>
    <row r="32" spans="1:3" s="12" customFormat="1" x14ac:dyDescent="0.25">
      <c r="A32" s="10" t="s">
        <v>5</v>
      </c>
      <c r="B32" s="5">
        <v>370330</v>
      </c>
      <c r="C32" s="5">
        <v>184385</v>
      </c>
    </row>
    <row r="33" spans="1:3" s="12" customFormat="1" ht="25.5" x14ac:dyDescent="0.25">
      <c r="A33" s="10" t="s">
        <v>6</v>
      </c>
      <c r="B33" s="5">
        <v>5406455.5</v>
      </c>
      <c r="C33" s="5">
        <v>976455.5</v>
      </c>
    </row>
    <row r="34" spans="1:3" s="12" customFormat="1" ht="25.5" x14ac:dyDescent="0.25">
      <c r="A34" s="10" t="s">
        <v>7</v>
      </c>
      <c r="B34" s="5">
        <v>1197214.5</v>
      </c>
      <c r="C34" s="5">
        <v>1011184.55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24200000</v>
      </c>
      <c r="C38" s="8">
        <f>SUM(C40:C50)</f>
        <v>12600728.6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5">
        <v>14333794.16</v>
      </c>
      <c r="C40" s="5">
        <v>7835597.6699999999</v>
      </c>
    </row>
    <row r="41" spans="1:3" s="12" customFormat="1" x14ac:dyDescent="0.25">
      <c r="A41" s="13" t="s">
        <v>13</v>
      </c>
      <c r="B41" s="5"/>
      <c r="C41" s="5"/>
    </row>
    <row r="42" spans="1:3" s="12" customFormat="1" x14ac:dyDescent="0.25">
      <c r="A42" s="13" t="s">
        <v>9</v>
      </c>
      <c r="B42" s="5">
        <v>4328805.84</v>
      </c>
      <c r="C42" s="5">
        <v>2332030.33</v>
      </c>
    </row>
    <row r="43" spans="1:3" s="12" customFormat="1" x14ac:dyDescent="0.25">
      <c r="A43" s="13" t="s">
        <v>10</v>
      </c>
      <c r="B43" s="5"/>
      <c r="C43" s="5"/>
    </row>
    <row r="44" spans="1:3" s="12" customFormat="1" ht="23.25" x14ac:dyDescent="0.25">
      <c r="A44" s="13" t="s">
        <v>14</v>
      </c>
      <c r="B44" s="5"/>
      <c r="C44" s="5"/>
    </row>
    <row r="45" spans="1:3" s="12" customFormat="1" x14ac:dyDescent="0.25">
      <c r="A45" s="13" t="s">
        <v>18</v>
      </c>
      <c r="B45" s="14"/>
      <c r="C45" s="5"/>
    </row>
    <row r="46" spans="1:3" s="12" customFormat="1" x14ac:dyDescent="0.25">
      <c r="A46" s="13" t="s">
        <v>11</v>
      </c>
      <c r="B46" s="5">
        <v>70000</v>
      </c>
      <c r="C46" s="5">
        <v>38356.29</v>
      </c>
    </row>
    <row r="47" spans="1:3" s="12" customFormat="1" x14ac:dyDescent="0.25">
      <c r="A47" s="13" t="s">
        <v>12</v>
      </c>
      <c r="B47" s="14"/>
      <c r="C47" s="5"/>
    </row>
    <row r="48" spans="1:3" s="12" customFormat="1" x14ac:dyDescent="0.25">
      <c r="A48" s="10" t="s">
        <v>5</v>
      </c>
      <c r="B48" s="5">
        <v>88138.47</v>
      </c>
      <c r="C48" s="5">
        <v>80944.31</v>
      </c>
    </row>
    <row r="49" spans="1:3" s="12" customFormat="1" ht="25.5" x14ac:dyDescent="0.25">
      <c r="A49" s="10" t="s">
        <v>6</v>
      </c>
      <c r="B49" s="5">
        <v>2200000</v>
      </c>
      <c r="C49" s="5">
        <v>0</v>
      </c>
    </row>
    <row r="50" spans="1:3" s="12" customFormat="1" ht="25.5" x14ac:dyDescent="0.25">
      <c r="A50" s="10" t="s">
        <v>7</v>
      </c>
      <c r="B50" s="5">
        <v>3179261.53</v>
      </c>
      <c r="C50" s="5">
        <v>2313800</v>
      </c>
    </row>
    <row r="51" spans="1:3" s="12" customFormat="1" x14ac:dyDescent="0.25">
      <c r="A51" s="10"/>
      <c r="B51" s="5"/>
      <c r="C51" s="5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8">
        <f>SUM(B56:B66)</f>
        <v>15361900</v>
      </c>
      <c r="C54" s="8">
        <f>SUM(C56:C66)</f>
        <v>8981854.9199999999</v>
      </c>
    </row>
    <row r="55" spans="1:3" s="12" customFormat="1" x14ac:dyDescent="0.25">
      <c r="A55" s="10" t="s">
        <v>4</v>
      </c>
      <c r="B55" s="11"/>
      <c r="C55" s="11"/>
    </row>
    <row r="56" spans="1:3" s="12" customFormat="1" x14ac:dyDescent="0.25">
      <c r="A56" s="13" t="s">
        <v>8</v>
      </c>
      <c r="B56" s="5">
        <v>10006068</v>
      </c>
      <c r="C56" s="5">
        <v>5686175</v>
      </c>
    </row>
    <row r="57" spans="1:3" s="12" customFormat="1" x14ac:dyDescent="0.25">
      <c r="A57" s="13" t="s">
        <v>13</v>
      </c>
      <c r="B57" s="5">
        <v>0</v>
      </c>
      <c r="C57" s="5">
        <v>0</v>
      </c>
    </row>
    <row r="58" spans="1:3" s="12" customFormat="1" x14ac:dyDescent="0.25">
      <c r="A58" s="13" t="s">
        <v>9</v>
      </c>
      <c r="B58" s="5">
        <v>3021832</v>
      </c>
      <c r="C58" s="5">
        <v>1708768.87</v>
      </c>
    </row>
    <row r="59" spans="1:3" s="12" customFormat="1" x14ac:dyDescent="0.25">
      <c r="A59" s="13" t="s">
        <v>10</v>
      </c>
      <c r="B59" s="5">
        <v>15500</v>
      </c>
      <c r="C59" s="5">
        <v>7800</v>
      </c>
    </row>
    <row r="60" spans="1:3" s="12" customFormat="1" ht="23.25" x14ac:dyDescent="0.25">
      <c r="A60" s="13" t="s">
        <v>14</v>
      </c>
      <c r="B60" s="5"/>
      <c r="C60" s="5"/>
    </row>
    <row r="61" spans="1:3" s="12" customFormat="1" x14ac:dyDescent="0.25">
      <c r="A61" s="13" t="s">
        <v>21</v>
      </c>
      <c r="B61" s="5">
        <v>49000</v>
      </c>
      <c r="C61" s="5">
        <v>22767.19</v>
      </c>
    </row>
    <row r="62" spans="1:3" s="12" customFormat="1" x14ac:dyDescent="0.25">
      <c r="A62" s="13" t="s">
        <v>11</v>
      </c>
      <c r="B62" s="5">
        <v>24483</v>
      </c>
      <c r="C62" s="5">
        <v>8100</v>
      </c>
    </row>
    <row r="63" spans="1:3" s="12" customFormat="1" x14ac:dyDescent="0.25">
      <c r="A63" s="13" t="s">
        <v>12</v>
      </c>
      <c r="B63" s="5">
        <v>331778</v>
      </c>
      <c r="C63" s="5">
        <v>86279</v>
      </c>
    </row>
    <row r="64" spans="1:3" s="12" customFormat="1" x14ac:dyDescent="0.25">
      <c r="A64" s="10" t="s">
        <v>5</v>
      </c>
      <c r="B64" s="5"/>
      <c r="C64" s="5"/>
    </row>
    <row r="65" spans="1:3" s="12" customFormat="1" ht="25.5" x14ac:dyDescent="0.25">
      <c r="A65" s="10" t="s">
        <v>6</v>
      </c>
      <c r="B65" s="5">
        <v>247593</v>
      </c>
      <c r="C65" s="5">
        <v>241313.27</v>
      </c>
    </row>
    <row r="66" spans="1:3" s="12" customFormat="1" ht="25.5" x14ac:dyDescent="0.25">
      <c r="A66" s="10" t="s">
        <v>7</v>
      </c>
      <c r="B66" s="5">
        <v>1665646</v>
      </c>
      <c r="C66" s="5">
        <v>1220651.5900000001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5" t="s">
        <v>0</v>
      </c>
      <c r="B68" s="15" t="s">
        <v>2</v>
      </c>
      <c r="C68" s="15" t="s">
        <v>3</v>
      </c>
    </row>
    <row r="69" spans="1:3" s="12" customFormat="1" x14ac:dyDescent="0.25">
      <c r="A69" s="15" t="s">
        <v>1</v>
      </c>
      <c r="B69" s="15">
        <v>2</v>
      </c>
      <c r="C69" s="15">
        <v>3</v>
      </c>
    </row>
    <row r="70" spans="1:3" s="12" customFormat="1" x14ac:dyDescent="0.25">
      <c r="A70" s="3" t="s">
        <v>22</v>
      </c>
      <c r="B70" s="8">
        <f>SUM(B72:B82)</f>
        <v>17100000</v>
      </c>
      <c r="C70" s="8">
        <f>SUM(C72:C82)</f>
        <v>9959372.2899999991</v>
      </c>
    </row>
    <row r="71" spans="1:3" s="12" customFormat="1" x14ac:dyDescent="0.25">
      <c r="A71" s="10" t="s">
        <v>4</v>
      </c>
      <c r="B71" s="11"/>
      <c r="C71" s="11"/>
    </row>
    <row r="72" spans="1:3" s="12" customFormat="1" x14ac:dyDescent="0.25">
      <c r="A72" s="13" t="s">
        <v>8</v>
      </c>
      <c r="B72" s="5">
        <v>11331259.609999999</v>
      </c>
      <c r="C72" s="5">
        <v>6426980.9199999999</v>
      </c>
    </row>
    <row r="73" spans="1:3" s="12" customFormat="1" x14ac:dyDescent="0.25">
      <c r="A73" s="13" t="s">
        <v>13</v>
      </c>
      <c r="B73" s="5">
        <v>0</v>
      </c>
      <c r="C73" s="5">
        <v>0</v>
      </c>
    </row>
    <row r="74" spans="1:3" s="12" customFormat="1" x14ac:dyDescent="0.25">
      <c r="A74" s="13" t="s">
        <v>9</v>
      </c>
      <c r="B74" s="5">
        <v>3422040.39</v>
      </c>
      <c r="C74" s="5">
        <v>1923085.97</v>
      </c>
    </row>
    <row r="75" spans="1:3" s="12" customFormat="1" x14ac:dyDescent="0.25">
      <c r="A75" s="13" t="s">
        <v>10</v>
      </c>
      <c r="B75" s="5">
        <v>42240</v>
      </c>
      <c r="C75" s="5">
        <v>22851.9</v>
      </c>
    </row>
    <row r="76" spans="1:3" s="12" customFormat="1" ht="23.25" x14ac:dyDescent="0.25">
      <c r="A76" s="13" t="s">
        <v>49</v>
      </c>
      <c r="B76" s="5">
        <v>0</v>
      </c>
      <c r="C76" s="5">
        <v>0</v>
      </c>
    </row>
    <row r="77" spans="1:3" s="12" customFormat="1" x14ac:dyDescent="0.25">
      <c r="A77" s="13" t="s">
        <v>15</v>
      </c>
      <c r="B77" s="5">
        <v>132352</v>
      </c>
      <c r="C77" s="5">
        <v>78439</v>
      </c>
    </row>
    <row r="78" spans="1:3" s="12" customFormat="1" x14ac:dyDescent="0.25">
      <c r="A78" s="13" t="s">
        <v>11</v>
      </c>
      <c r="B78" s="5">
        <v>8100</v>
      </c>
      <c r="C78" s="5">
        <v>500</v>
      </c>
    </row>
    <row r="79" spans="1:3" s="12" customFormat="1" x14ac:dyDescent="0.25">
      <c r="A79" s="13" t="s">
        <v>12</v>
      </c>
      <c r="B79" s="5">
        <v>426800</v>
      </c>
      <c r="C79" s="5">
        <v>201570.38</v>
      </c>
    </row>
    <row r="80" spans="1:3" s="12" customFormat="1" x14ac:dyDescent="0.25">
      <c r="A80" s="10" t="s">
        <v>5</v>
      </c>
      <c r="B80" s="5">
        <v>0</v>
      </c>
      <c r="C80" s="5">
        <v>0</v>
      </c>
    </row>
    <row r="81" spans="1:3" s="12" customFormat="1" ht="25.5" x14ac:dyDescent="0.25">
      <c r="A81" s="10" t="s">
        <v>6</v>
      </c>
      <c r="B81" s="5">
        <v>190800</v>
      </c>
      <c r="C81" s="5">
        <v>206719</v>
      </c>
    </row>
    <row r="82" spans="1:3" s="12" customFormat="1" ht="25.5" x14ac:dyDescent="0.25">
      <c r="A82" s="10" t="s">
        <v>7</v>
      </c>
      <c r="B82" s="5">
        <v>1546408</v>
      </c>
      <c r="C82" s="5">
        <v>1099225.1200000001</v>
      </c>
    </row>
    <row r="83" spans="1:3" s="12" customFormat="1" x14ac:dyDescent="0.25">
      <c r="A83" s="14"/>
      <c r="B83" s="14"/>
      <c r="C83" s="14"/>
    </row>
    <row r="84" spans="1:3" s="12" customFormat="1" x14ac:dyDescent="0.25">
      <c r="A84" s="15" t="s">
        <v>0</v>
      </c>
      <c r="B84" s="15" t="s">
        <v>2</v>
      </c>
      <c r="C84" s="15" t="s">
        <v>3</v>
      </c>
    </row>
    <row r="85" spans="1:3" s="12" customFormat="1" x14ac:dyDescent="0.25">
      <c r="A85" s="15" t="s">
        <v>1</v>
      </c>
      <c r="B85" s="15">
        <v>2</v>
      </c>
      <c r="C85" s="15">
        <v>3</v>
      </c>
    </row>
    <row r="86" spans="1:3" s="12" customFormat="1" x14ac:dyDescent="0.25">
      <c r="A86" s="3" t="s">
        <v>23</v>
      </c>
      <c r="B86" s="8">
        <f>B88+B90+B91+B94+B95+B96+B97+B98+B89+B92+B93</f>
        <v>21366128</v>
      </c>
      <c r="C86" s="8">
        <f>SUM(C88:C98)</f>
        <v>12483698.67</v>
      </c>
    </row>
    <row r="87" spans="1:3" s="12" customFormat="1" x14ac:dyDescent="0.25">
      <c r="A87" s="10" t="s">
        <v>4</v>
      </c>
      <c r="B87" s="11"/>
      <c r="C87" s="11"/>
    </row>
    <row r="88" spans="1:3" s="12" customFormat="1" x14ac:dyDescent="0.25">
      <c r="A88" s="13" t="s">
        <v>8</v>
      </c>
      <c r="B88" s="5">
        <v>12585380</v>
      </c>
      <c r="C88" s="5">
        <v>7620007.3499999996</v>
      </c>
    </row>
    <row r="89" spans="1:3" s="12" customFormat="1" x14ac:dyDescent="0.25">
      <c r="A89" s="13" t="s">
        <v>13</v>
      </c>
      <c r="B89" s="5">
        <v>2000</v>
      </c>
      <c r="C89" s="5"/>
    </row>
    <row r="90" spans="1:3" s="12" customFormat="1" x14ac:dyDescent="0.25">
      <c r="A90" s="13" t="s">
        <v>9</v>
      </c>
      <c r="B90" s="5">
        <v>3800820</v>
      </c>
      <c r="C90" s="5">
        <v>2300905</v>
      </c>
    </row>
    <row r="91" spans="1:3" s="12" customFormat="1" x14ac:dyDescent="0.25">
      <c r="A91" s="13" t="s">
        <v>10</v>
      </c>
      <c r="B91" s="5">
        <v>15000</v>
      </c>
      <c r="C91" s="5">
        <v>7596.68</v>
      </c>
    </row>
    <row r="92" spans="1:3" s="12" customFormat="1" ht="23.25" x14ac:dyDescent="0.25">
      <c r="A92" s="13" t="s">
        <v>14</v>
      </c>
      <c r="B92" s="5">
        <v>20000</v>
      </c>
      <c r="C92" s="5"/>
    </row>
    <row r="93" spans="1:3" s="12" customFormat="1" x14ac:dyDescent="0.25">
      <c r="A93" s="13" t="s">
        <v>21</v>
      </c>
      <c r="B93" s="5">
        <v>114244</v>
      </c>
      <c r="C93" s="5">
        <v>23464.97</v>
      </c>
    </row>
    <row r="94" spans="1:3" s="12" customFormat="1" x14ac:dyDescent="0.25">
      <c r="A94" s="13" t="s">
        <v>11</v>
      </c>
      <c r="B94" s="5">
        <v>11628</v>
      </c>
      <c r="C94" s="5">
        <v>11628</v>
      </c>
    </row>
    <row r="95" spans="1:3" s="12" customFormat="1" x14ac:dyDescent="0.25">
      <c r="A95" s="13" t="s">
        <v>12</v>
      </c>
      <c r="B95" s="5">
        <v>284100</v>
      </c>
      <c r="C95" s="5">
        <v>185076.1</v>
      </c>
    </row>
    <row r="96" spans="1:3" s="12" customFormat="1" x14ac:dyDescent="0.25">
      <c r="A96" s="10" t="s">
        <v>5</v>
      </c>
      <c r="B96" s="5">
        <v>330000</v>
      </c>
      <c r="C96" s="5">
        <v>87400.91</v>
      </c>
    </row>
    <row r="97" spans="1:3" s="12" customFormat="1" ht="25.5" x14ac:dyDescent="0.25">
      <c r="A97" s="10" t="s">
        <v>6</v>
      </c>
      <c r="B97" s="5"/>
      <c r="C97" s="5"/>
    </row>
    <row r="98" spans="1:3" s="12" customFormat="1" ht="25.5" x14ac:dyDescent="0.25">
      <c r="A98" s="10" t="s">
        <v>7</v>
      </c>
      <c r="B98" s="5">
        <v>4202956</v>
      </c>
      <c r="C98" s="5">
        <v>2247619.66</v>
      </c>
    </row>
    <row r="99" spans="1:3" s="12" customFormat="1" x14ac:dyDescent="0.25">
      <c r="A99" s="14"/>
      <c r="B99" s="14"/>
      <c r="C99" s="14"/>
    </row>
    <row r="100" spans="1:3" s="12" customFormat="1" x14ac:dyDescent="0.25">
      <c r="A100" s="15" t="s">
        <v>0</v>
      </c>
      <c r="B100" s="15" t="s">
        <v>2</v>
      </c>
      <c r="C100" s="15" t="s">
        <v>3</v>
      </c>
    </row>
    <row r="101" spans="1:3" s="12" customFormat="1" x14ac:dyDescent="0.25">
      <c r="A101" s="15" t="s">
        <v>1</v>
      </c>
      <c r="B101" s="15">
        <v>2</v>
      </c>
      <c r="C101" s="15">
        <v>3</v>
      </c>
    </row>
    <row r="102" spans="1:3" s="12" customFormat="1" ht="18" customHeight="1" x14ac:dyDescent="0.25">
      <c r="A102" s="3" t="s">
        <v>24</v>
      </c>
      <c r="B102" s="8">
        <f>B104+B106+B107+B110+B111+B112+B113+B114+B105+B108+B109</f>
        <v>24750000</v>
      </c>
      <c r="C102" s="8">
        <f>C104+C106+C107+C110+C111+C112+C113+C114+C105+C108+C109</f>
        <v>12827800</v>
      </c>
    </row>
    <row r="103" spans="1:3" s="12" customFormat="1" x14ac:dyDescent="0.25">
      <c r="A103" s="10" t="s">
        <v>4</v>
      </c>
      <c r="B103" s="11"/>
      <c r="C103" s="11"/>
    </row>
    <row r="104" spans="1:3" s="12" customFormat="1" x14ac:dyDescent="0.25">
      <c r="A104" s="13" t="s">
        <v>8</v>
      </c>
      <c r="B104" s="5">
        <v>13732182</v>
      </c>
      <c r="C104" s="5">
        <v>8018210.9500000002</v>
      </c>
    </row>
    <row r="105" spans="1:3" s="12" customFormat="1" x14ac:dyDescent="0.25">
      <c r="A105" s="13" t="s">
        <v>13</v>
      </c>
      <c r="B105" s="5">
        <v>0</v>
      </c>
      <c r="C105" s="5">
        <v>0</v>
      </c>
    </row>
    <row r="106" spans="1:3" s="12" customFormat="1" x14ac:dyDescent="0.25">
      <c r="A106" s="13" t="s">
        <v>9</v>
      </c>
      <c r="B106" s="5">
        <v>4147118</v>
      </c>
      <c r="C106" s="5">
        <v>2421499.67</v>
      </c>
    </row>
    <row r="107" spans="1:3" s="12" customFormat="1" x14ac:dyDescent="0.25">
      <c r="A107" s="13" t="s">
        <v>10</v>
      </c>
      <c r="B107" s="5">
        <v>31200</v>
      </c>
      <c r="C107" s="5">
        <v>17224.41</v>
      </c>
    </row>
    <row r="108" spans="1:3" s="12" customFormat="1" ht="23.25" x14ac:dyDescent="0.25">
      <c r="A108" s="13" t="s">
        <v>14</v>
      </c>
      <c r="B108" s="5">
        <v>0</v>
      </c>
      <c r="C108" s="5">
        <v>0</v>
      </c>
    </row>
    <row r="109" spans="1:3" s="12" customFormat="1" x14ac:dyDescent="0.25">
      <c r="A109" s="13" t="s">
        <v>21</v>
      </c>
      <c r="B109" s="5">
        <v>103000</v>
      </c>
      <c r="C109" s="5">
        <v>103000</v>
      </c>
    </row>
    <row r="110" spans="1:3" s="12" customFormat="1" x14ac:dyDescent="0.25">
      <c r="A110" s="13" t="s">
        <v>11</v>
      </c>
      <c r="B110" s="5">
        <v>60000</v>
      </c>
      <c r="C110" s="5">
        <v>19911</v>
      </c>
    </row>
    <row r="111" spans="1:3" s="12" customFormat="1" x14ac:dyDescent="0.25">
      <c r="A111" s="13" t="s">
        <v>12</v>
      </c>
      <c r="B111" s="5">
        <v>635260</v>
      </c>
      <c r="C111" s="5">
        <v>452930.79</v>
      </c>
    </row>
    <row r="112" spans="1:3" s="12" customFormat="1" x14ac:dyDescent="0.25">
      <c r="A112" s="10" t="s">
        <v>5</v>
      </c>
      <c r="B112" s="5">
        <v>50000</v>
      </c>
      <c r="C112" s="5">
        <v>29555</v>
      </c>
    </row>
    <row r="113" spans="1:3" s="12" customFormat="1" ht="25.5" x14ac:dyDescent="0.25">
      <c r="A113" s="10" t="s">
        <v>6</v>
      </c>
      <c r="B113" s="5">
        <v>4617995</v>
      </c>
      <c r="C113" s="5">
        <v>764680.68</v>
      </c>
    </row>
    <row r="114" spans="1:3" s="12" customFormat="1" ht="25.5" x14ac:dyDescent="0.25">
      <c r="A114" s="10" t="s">
        <v>7</v>
      </c>
      <c r="B114" s="5">
        <v>1373245</v>
      </c>
      <c r="C114" s="5">
        <v>1000787.5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B120+B122+B123+B125+B126+B127+B128+B129+B121+B124</f>
        <v>21289301</v>
      </c>
      <c r="C118" s="8">
        <f>C120+C122+C123+C125+C126+C127+C128+C129+C124</f>
        <v>12374589.490000002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5">
        <v>14143625</v>
      </c>
      <c r="C120" s="5">
        <v>8375280.0599999996</v>
      </c>
    </row>
    <row r="121" spans="1:3" s="12" customFormat="1" x14ac:dyDescent="0.25">
      <c r="A121" s="13" t="s">
        <v>13</v>
      </c>
      <c r="B121" s="5"/>
      <c r="C121" s="5"/>
    </row>
    <row r="122" spans="1:3" s="12" customFormat="1" x14ac:dyDescent="0.25">
      <c r="A122" s="13" t="s">
        <v>9</v>
      </c>
      <c r="B122" s="5">
        <v>4271376</v>
      </c>
      <c r="C122" s="5">
        <v>2502202.4900000002</v>
      </c>
    </row>
    <row r="123" spans="1:3" s="12" customFormat="1" x14ac:dyDescent="0.25">
      <c r="A123" s="13" t="s">
        <v>10</v>
      </c>
      <c r="B123" s="5"/>
      <c r="C123" s="5"/>
    </row>
    <row r="124" spans="1:3" s="12" customFormat="1" ht="23.25" x14ac:dyDescent="0.25">
      <c r="A124" s="13" t="s">
        <v>14</v>
      </c>
      <c r="B124" s="5"/>
      <c r="C124" s="5"/>
    </row>
    <row r="125" spans="1:3" s="12" customFormat="1" x14ac:dyDescent="0.25">
      <c r="A125" s="13" t="s">
        <v>11</v>
      </c>
      <c r="B125" s="5"/>
      <c r="C125" s="5"/>
    </row>
    <row r="126" spans="1:3" s="12" customFormat="1" x14ac:dyDescent="0.25">
      <c r="A126" s="13" t="s">
        <v>12</v>
      </c>
      <c r="B126" s="5">
        <v>101000</v>
      </c>
      <c r="C126" s="5">
        <v>33403.14</v>
      </c>
    </row>
    <row r="127" spans="1:3" s="12" customFormat="1" x14ac:dyDescent="0.25">
      <c r="A127" s="10" t="s">
        <v>5</v>
      </c>
      <c r="B127" s="5"/>
      <c r="C127" s="5"/>
    </row>
    <row r="128" spans="1:3" s="12" customFormat="1" ht="25.5" x14ac:dyDescent="0.25">
      <c r="A128" s="10" t="s">
        <v>6</v>
      </c>
      <c r="B128" s="5"/>
      <c r="C128" s="5"/>
    </row>
    <row r="129" spans="1:3" s="12" customFormat="1" ht="25.5" x14ac:dyDescent="0.25">
      <c r="A129" s="10" t="s">
        <v>7</v>
      </c>
      <c r="B129" s="5">
        <v>2773300</v>
      </c>
      <c r="C129" s="5">
        <v>1463703.8</v>
      </c>
    </row>
    <row r="130" spans="1:3" s="12" customFormat="1" x14ac:dyDescent="0.25">
      <c r="A130" s="14"/>
      <c r="B130" s="14"/>
      <c r="C130" s="14"/>
    </row>
    <row r="131" spans="1:3" s="12" customFormat="1" ht="15.75" x14ac:dyDescent="0.25">
      <c r="A131" s="16" t="s">
        <v>0</v>
      </c>
      <c r="B131" s="16" t="s">
        <v>2</v>
      </c>
      <c r="C131" s="16" t="s">
        <v>3</v>
      </c>
    </row>
    <row r="132" spans="1:3" s="12" customFormat="1" ht="15.75" x14ac:dyDescent="0.25">
      <c r="A132" s="16" t="s">
        <v>1</v>
      </c>
      <c r="B132" s="16">
        <v>2</v>
      </c>
      <c r="C132" s="16">
        <v>3</v>
      </c>
    </row>
    <row r="133" spans="1:3" s="12" customFormat="1" x14ac:dyDescent="0.25">
      <c r="A133" s="3" t="s">
        <v>26</v>
      </c>
      <c r="B133" s="8">
        <f>SUM(B135:B145)</f>
        <v>19904600</v>
      </c>
      <c r="C133" s="8">
        <f>SUM(C135:C145)</f>
        <v>11582525.98</v>
      </c>
    </row>
    <row r="134" spans="1:3" s="12" customFormat="1" ht="15.75" x14ac:dyDescent="0.25">
      <c r="A134" s="17" t="s">
        <v>4</v>
      </c>
      <c r="B134" s="18"/>
      <c r="C134" s="18"/>
    </row>
    <row r="135" spans="1:3" s="12" customFormat="1" x14ac:dyDescent="0.25">
      <c r="A135" s="19" t="s">
        <v>8</v>
      </c>
      <c r="B135" s="20">
        <v>14248234</v>
      </c>
      <c r="C135" s="20">
        <v>7963541.6500000004</v>
      </c>
    </row>
    <row r="136" spans="1:3" s="12" customFormat="1" x14ac:dyDescent="0.25">
      <c r="A136" s="19" t="s">
        <v>13</v>
      </c>
      <c r="B136" s="20"/>
      <c r="C136" s="20"/>
    </row>
    <row r="137" spans="1:3" s="12" customFormat="1" x14ac:dyDescent="0.25">
      <c r="A137" s="19" t="s">
        <v>9</v>
      </c>
      <c r="B137" s="20">
        <v>4300046</v>
      </c>
      <c r="C137" s="20">
        <v>2379525.7599999998</v>
      </c>
    </row>
    <row r="138" spans="1:3" s="12" customFormat="1" x14ac:dyDescent="0.25">
      <c r="A138" s="19" t="s">
        <v>10</v>
      </c>
      <c r="B138" s="20">
        <v>25000</v>
      </c>
      <c r="C138" s="20">
        <v>11716.68</v>
      </c>
    </row>
    <row r="139" spans="1:3" s="12" customFormat="1" ht="31.5" customHeight="1" x14ac:dyDescent="0.25">
      <c r="A139" s="19" t="s">
        <v>14</v>
      </c>
      <c r="B139" s="20"/>
      <c r="C139" s="20"/>
    </row>
    <row r="140" spans="1:3" s="12" customFormat="1" x14ac:dyDescent="0.25">
      <c r="A140" s="19" t="s">
        <v>15</v>
      </c>
      <c r="B140" s="20">
        <v>190000</v>
      </c>
      <c r="C140" s="20">
        <v>94526.720000000001</v>
      </c>
    </row>
    <row r="141" spans="1:3" s="12" customFormat="1" x14ac:dyDescent="0.25">
      <c r="A141" s="19" t="s">
        <v>11</v>
      </c>
      <c r="B141" s="20">
        <v>25220</v>
      </c>
      <c r="C141" s="20">
        <v>17990</v>
      </c>
    </row>
    <row r="142" spans="1:3" s="12" customFormat="1" x14ac:dyDescent="0.25">
      <c r="A142" s="19" t="s">
        <v>12</v>
      </c>
      <c r="B142" s="20">
        <v>216100</v>
      </c>
      <c r="C142" s="20">
        <v>216295.78</v>
      </c>
    </row>
    <row r="143" spans="1:3" s="12" customFormat="1" x14ac:dyDescent="0.25">
      <c r="A143" s="10" t="s">
        <v>5</v>
      </c>
      <c r="B143" s="20"/>
      <c r="C143" s="20">
        <v>0</v>
      </c>
    </row>
    <row r="144" spans="1:3" s="12" customFormat="1" ht="25.5" x14ac:dyDescent="0.25">
      <c r="A144" s="10" t="s">
        <v>6</v>
      </c>
      <c r="B144" s="20"/>
      <c r="C144" s="20"/>
    </row>
    <row r="145" spans="1:3" s="12" customFormat="1" ht="25.5" x14ac:dyDescent="0.25">
      <c r="A145" s="10" t="s">
        <v>7</v>
      </c>
      <c r="B145" s="20">
        <v>900000</v>
      </c>
      <c r="C145" s="20">
        <v>898929.39</v>
      </c>
    </row>
    <row r="146" spans="1:3" s="12" customFormat="1" x14ac:dyDescent="0.25">
      <c r="A146" s="14"/>
      <c r="B146" s="14"/>
      <c r="C146" s="14"/>
    </row>
    <row r="147" spans="1:3" s="12" customFormat="1" x14ac:dyDescent="0.25">
      <c r="A147" s="21" t="s">
        <v>0</v>
      </c>
      <c r="B147" s="21" t="s">
        <v>2</v>
      </c>
      <c r="C147" s="21" t="s">
        <v>3</v>
      </c>
    </row>
    <row r="148" spans="1:3" s="12" customFormat="1" x14ac:dyDescent="0.25">
      <c r="A148" s="21" t="s">
        <v>1</v>
      </c>
      <c r="B148" s="21">
        <v>2</v>
      </c>
      <c r="C148" s="21">
        <v>3</v>
      </c>
    </row>
    <row r="149" spans="1:3" s="12" customFormat="1" x14ac:dyDescent="0.25">
      <c r="A149" s="4" t="s">
        <v>27</v>
      </c>
      <c r="B149" s="22">
        <f>SUM(B151:B161)</f>
        <v>95280800</v>
      </c>
      <c r="C149" s="22">
        <f>SUM(C151:C161)</f>
        <v>48299291.269999996</v>
      </c>
    </row>
    <row r="150" spans="1:3" s="12" customFormat="1" x14ac:dyDescent="0.25">
      <c r="A150" s="23" t="s">
        <v>4</v>
      </c>
      <c r="B150" s="24"/>
      <c r="C150" s="24"/>
    </row>
    <row r="151" spans="1:3" s="12" customFormat="1" x14ac:dyDescent="0.25">
      <c r="A151" s="17" t="s">
        <v>8</v>
      </c>
      <c r="B151" s="20">
        <v>69037700</v>
      </c>
      <c r="C151" s="20">
        <v>36212870.990000002</v>
      </c>
    </row>
    <row r="152" spans="1:3" s="12" customFormat="1" x14ac:dyDescent="0.25">
      <c r="A152" s="17" t="s">
        <v>13</v>
      </c>
      <c r="B152" s="20"/>
      <c r="C152" s="20"/>
    </row>
    <row r="153" spans="1:3" s="12" customFormat="1" x14ac:dyDescent="0.25">
      <c r="A153" s="17" t="s">
        <v>9</v>
      </c>
      <c r="B153" s="20">
        <v>20854200</v>
      </c>
      <c r="C153" s="20">
        <v>10931209.75</v>
      </c>
    </row>
    <row r="154" spans="1:3" s="12" customFormat="1" x14ac:dyDescent="0.25">
      <c r="A154" s="17" t="s">
        <v>10</v>
      </c>
      <c r="B154" s="20">
        <v>9600</v>
      </c>
      <c r="C154" s="20">
        <v>9558</v>
      </c>
    </row>
    <row r="155" spans="1:3" s="12" customFormat="1" x14ac:dyDescent="0.25">
      <c r="A155" s="17" t="s">
        <v>15</v>
      </c>
      <c r="B155" s="20">
        <v>531000</v>
      </c>
      <c r="C155" s="20">
        <v>289777.8</v>
      </c>
    </row>
    <row r="156" spans="1:3" s="12" customFormat="1" ht="23.25" x14ac:dyDescent="0.25">
      <c r="A156" s="17" t="s">
        <v>14</v>
      </c>
      <c r="B156" s="20"/>
      <c r="C156" s="20"/>
    </row>
    <row r="157" spans="1:3" s="12" customFormat="1" x14ac:dyDescent="0.25">
      <c r="A157" s="17" t="s">
        <v>11</v>
      </c>
      <c r="B157" s="20">
        <v>360000</v>
      </c>
      <c r="C157" s="20">
        <v>155621.82</v>
      </c>
    </row>
    <row r="158" spans="1:3" s="12" customFormat="1" x14ac:dyDescent="0.25">
      <c r="A158" s="17" t="s">
        <v>12</v>
      </c>
      <c r="B158" s="20">
        <v>910000</v>
      </c>
      <c r="C158" s="20">
        <v>307346.76</v>
      </c>
    </row>
    <row r="159" spans="1:3" s="12" customFormat="1" x14ac:dyDescent="0.25">
      <c r="A159" s="23" t="s">
        <v>5</v>
      </c>
      <c r="B159" s="20"/>
      <c r="C159" s="20"/>
    </row>
    <row r="160" spans="1:3" s="12" customFormat="1" ht="25.5" x14ac:dyDescent="0.25">
      <c r="A160" s="23" t="s">
        <v>6</v>
      </c>
      <c r="B160" s="20">
        <v>300000</v>
      </c>
      <c r="C160" s="20">
        <v>20068</v>
      </c>
    </row>
    <row r="161" spans="1:3" s="12" customFormat="1" ht="25.5" x14ac:dyDescent="0.25">
      <c r="A161" s="23" t="s">
        <v>7</v>
      </c>
      <c r="B161" s="20">
        <v>3278300</v>
      </c>
      <c r="C161" s="20">
        <v>372838.15</v>
      </c>
    </row>
    <row r="162" spans="1:3" s="12" customFormat="1" x14ac:dyDescent="0.25">
      <c r="A162" s="14"/>
      <c r="B162" s="14"/>
      <c r="C162" s="14"/>
    </row>
    <row r="163" spans="1:3" s="12" customFormat="1" x14ac:dyDescent="0.25">
      <c r="A163" s="15" t="s">
        <v>0</v>
      </c>
      <c r="B163" s="15" t="s">
        <v>2</v>
      </c>
      <c r="C163" s="15" t="s">
        <v>3</v>
      </c>
    </row>
    <row r="164" spans="1:3" s="12" customFormat="1" x14ac:dyDescent="0.25">
      <c r="A164" s="15" t="s">
        <v>1</v>
      </c>
      <c r="B164" s="15">
        <v>2</v>
      </c>
      <c r="C164" s="15">
        <v>3</v>
      </c>
    </row>
    <row r="165" spans="1:3" s="12" customFormat="1" x14ac:dyDescent="0.25">
      <c r="A165" s="3" t="s">
        <v>28</v>
      </c>
      <c r="B165" s="8">
        <f>SUM(B167:B176)</f>
        <v>15688900</v>
      </c>
      <c r="C165" s="8">
        <f>SUM(C167:C176)</f>
        <v>11826612.510000002</v>
      </c>
    </row>
    <row r="166" spans="1:3" s="12" customFormat="1" x14ac:dyDescent="0.25">
      <c r="A166" s="10" t="s">
        <v>4</v>
      </c>
      <c r="B166" s="11"/>
      <c r="C166" s="11"/>
    </row>
    <row r="167" spans="1:3" s="12" customFormat="1" x14ac:dyDescent="0.25">
      <c r="A167" s="13" t="s">
        <v>8</v>
      </c>
      <c r="B167" s="104">
        <v>10017281</v>
      </c>
      <c r="C167" s="104">
        <v>7538270.1500000004</v>
      </c>
    </row>
    <row r="168" spans="1:3" s="12" customFormat="1" x14ac:dyDescent="0.25">
      <c r="A168" s="13" t="s">
        <v>13</v>
      </c>
      <c r="B168" s="104"/>
      <c r="C168" s="104"/>
    </row>
    <row r="169" spans="1:3" s="12" customFormat="1" x14ac:dyDescent="0.25">
      <c r="A169" s="13" t="s">
        <v>9</v>
      </c>
      <c r="B169" s="104">
        <v>3025219</v>
      </c>
      <c r="C169" s="104">
        <v>2243464.3600000003</v>
      </c>
    </row>
    <row r="170" spans="1:3" s="12" customFormat="1" x14ac:dyDescent="0.25">
      <c r="A170" s="13" t="s">
        <v>10</v>
      </c>
      <c r="B170" s="104"/>
      <c r="C170" s="104"/>
    </row>
    <row r="171" spans="1:3" s="12" customFormat="1" ht="23.25" x14ac:dyDescent="0.25">
      <c r="A171" s="13" t="s">
        <v>14</v>
      </c>
      <c r="B171" s="104"/>
      <c r="C171" s="104"/>
    </row>
    <row r="172" spans="1:3" s="12" customFormat="1" x14ac:dyDescent="0.25">
      <c r="A172" s="13" t="s">
        <v>11</v>
      </c>
      <c r="B172" s="104" t="s">
        <v>50</v>
      </c>
      <c r="C172" s="104"/>
    </row>
    <row r="173" spans="1:3" s="12" customFormat="1" x14ac:dyDescent="0.25">
      <c r="A173" s="13" t="s">
        <v>12</v>
      </c>
      <c r="B173" s="104" t="s">
        <v>50</v>
      </c>
      <c r="C173" s="104"/>
    </row>
    <row r="174" spans="1:3" s="12" customFormat="1" x14ac:dyDescent="0.25">
      <c r="A174" s="10" t="s">
        <v>5</v>
      </c>
      <c r="B174" s="104"/>
      <c r="C174" s="104"/>
    </row>
    <row r="175" spans="1:3" s="12" customFormat="1" ht="25.5" x14ac:dyDescent="0.25">
      <c r="A175" s="10" t="s">
        <v>6</v>
      </c>
      <c r="B175" s="104">
        <v>1328244</v>
      </c>
      <c r="C175" s="104">
        <v>1328244</v>
      </c>
    </row>
    <row r="176" spans="1:3" s="12" customFormat="1" ht="25.5" x14ac:dyDescent="0.25">
      <c r="A176" s="10" t="s">
        <v>7</v>
      </c>
      <c r="B176" s="104">
        <v>1318156</v>
      </c>
      <c r="C176" s="104">
        <v>716634</v>
      </c>
    </row>
    <row r="177" spans="1:3" s="12" customFormat="1" x14ac:dyDescent="0.25">
      <c r="A177" s="14"/>
      <c r="B177" s="14"/>
      <c r="C177" s="14"/>
    </row>
    <row r="178" spans="1:3" s="12" customFormat="1" x14ac:dyDescent="0.25">
      <c r="A178" s="15" t="s">
        <v>0</v>
      </c>
      <c r="B178" s="15" t="s">
        <v>2</v>
      </c>
      <c r="C178" s="15" t="s">
        <v>3</v>
      </c>
    </row>
    <row r="179" spans="1:3" s="12" customFormat="1" x14ac:dyDescent="0.25">
      <c r="A179" s="15" t="s">
        <v>1</v>
      </c>
      <c r="B179" s="15">
        <v>2</v>
      </c>
      <c r="C179" s="15">
        <v>3</v>
      </c>
    </row>
    <row r="180" spans="1:3" s="12" customFormat="1" x14ac:dyDescent="0.25">
      <c r="A180" s="3" t="s">
        <v>29</v>
      </c>
      <c r="B180" s="8">
        <f>SUM(B182:B193)</f>
        <v>27392000</v>
      </c>
      <c r="C180" s="8">
        <f>SUM(C182:C193)</f>
        <v>19273751.260000002</v>
      </c>
    </row>
    <row r="181" spans="1:3" s="12" customFormat="1" x14ac:dyDescent="0.25">
      <c r="A181" s="10" t="s">
        <v>4</v>
      </c>
      <c r="B181" s="11"/>
      <c r="C181" s="11">
        <v>0</v>
      </c>
    </row>
    <row r="182" spans="1:3" s="12" customFormat="1" x14ac:dyDescent="0.25">
      <c r="A182" s="13" t="s">
        <v>8</v>
      </c>
      <c r="B182" s="5">
        <v>16940000</v>
      </c>
      <c r="C182" s="5">
        <v>12592791.130000001</v>
      </c>
    </row>
    <row r="183" spans="1:3" s="12" customFormat="1" x14ac:dyDescent="0.25">
      <c r="A183" s="13" t="s">
        <v>13</v>
      </c>
      <c r="B183" s="5">
        <v>1000</v>
      </c>
      <c r="C183" s="5">
        <v>0</v>
      </c>
    </row>
    <row r="184" spans="1:3" s="12" customFormat="1" x14ac:dyDescent="0.25">
      <c r="A184" s="13" t="s">
        <v>9</v>
      </c>
      <c r="B184" s="5">
        <v>5048000</v>
      </c>
      <c r="C184" s="5">
        <v>3344340.0100000007</v>
      </c>
    </row>
    <row r="185" spans="1:3" s="12" customFormat="1" x14ac:dyDescent="0.25">
      <c r="A185" s="13" t="s">
        <v>10</v>
      </c>
      <c r="B185" s="5">
        <v>30000</v>
      </c>
      <c r="C185" s="5">
        <v>21652.71</v>
      </c>
    </row>
    <row r="186" spans="1:3" s="12" customFormat="1" ht="23.25" x14ac:dyDescent="0.25">
      <c r="A186" s="13" t="s">
        <v>14</v>
      </c>
      <c r="B186" s="5"/>
      <c r="C186" s="5">
        <v>0</v>
      </c>
    </row>
    <row r="187" spans="1:3" s="12" customFormat="1" x14ac:dyDescent="0.25">
      <c r="A187" s="13" t="s">
        <v>15</v>
      </c>
      <c r="B187" s="5">
        <v>259000</v>
      </c>
      <c r="C187" s="6">
        <v>15581.31</v>
      </c>
    </row>
    <row r="188" spans="1:3" s="12" customFormat="1" x14ac:dyDescent="0.25">
      <c r="A188" s="13" t="s">
        <v>16</v>
      </c>
      <c r="B188" s="5">
        <v>250000</v>
      </c>
      <c r="C188" s="5">
        <v>0</v>
      </c>
    </row>
    <row r="189" spans="1:3" s="12" customFormat="1" x14ac:dyDescent="0.25">
      <c r="A189" s="13" t="s">
        <v>11</v>
      </c>
      <c r="B189" s="5">
        <v>392100</v>
      </c>
      <c r="C189" s="5">
        <v>273899.51</v>
      </c>
    </row>
    <row r="190" spans="1:3" s="12" customFormat="1" x14ac:dyDescent="0.25">
      <c r="A190" s="13" t="s">
        <v>12</v>
      </c>
      <c r="B190" s="5">
        <v>892300</v>
      </c>
      <c r="C190" s="5">
        <v>730950.48</v>
      </c>
    </row>
    <row r="191" spans="1:3" s="12" customFormat="1" x14ac:dyDescent="0.25">
      <c r="A191" s="10" t="s">
        <v>5</v>
      </c>
      <c r="B191" s="5">
        <v>210000</v>
      </c>
      <c r="C191" s="5">
        <v>60733.83</v>
      </c>
    </row>
    <row r="192" spans="1:3" s="12" customFormat="1" ht="25.5" x14ac:dyDescent="0.25">
      <c r="A192" s="10" t="s">
        <v>6</v>
      </c>
      <c r="B192" s="5">
        <v>743200</v>
      </c>
      <c r="C192" s="5">
        <v>14750</v>
      </c>
    </row>
    <row r="193" spans="1:3" s="12" customFormat="1" ht="25.5" x14ac:dyDescent="0.25">
      <c r="A193" s="10" t="s">
        <v>7</v>
      </c>
      <c r="B193" s="5">
        <v>2626400</v>
      </c>
      <c r="C193" s="5">
        <v>2219052.2800000003</v>
      </c>
    </row>
    <row r="194" spans="1:3" s="12" customFormat="1" x14ac:dyDescent="0.25">
      <c r="A194" s="14"/>
      <c r="B194" s="14"/>
      <c r="C194" s="14"/>
    </row>
    <row r="195" spans="1:3" s="12" customFormat="1" x14ac:dyDescent="0.25">
      <c r="A195" s="15" t="s">
        <v>0</v>
      </c>
      <c r="B195" s="15" t="s">
        <v>2</v>
      </c>
      <c r="C195" s="15" t="s">
        <v>3</v>
      </c>
    </row>
    <row r="196" spans="1:3" s="12" customFormat="1" x14ac:dyDescent="0.25">
      <c r="A196" s="15" t="s">
        <v>1</v>
      </c>
      <c r="B196" s="15">
        <v>2</v>
      </c>
      <c r="C196" s="15">
        <v>3</v>
      </c>
    </row>
    <row r="197" spans="1:3" s="12" customFormat="1" x14ac:dyDescent="0.25">
      <c r="A197" s="3" t="s">
        <v>36</v>
      </c>
      <c r="B197" s="8">
        <f>SUM(B199:B209)</f>
        <v>11371900</v>
      </c>
      <c r="C197" s="8">
        <f>SUM(C199:C209)</f>
        <v>7486362.4099999992</v>
      </c>
    </row>
    <row r="198" spans="1:3" s="12" customFormat="1" x14ac:dyDescent="0.25">
      <c r="A198" s="10" t="s">
        <v>4</v>
      </c>
      <c r="B198" s="11"/>
      <c r="C198" s="11"/>
    </row>
    <row r="199" spans="1:3" s="12" customFormat="1" x14ac:dyDescent="0.25">
      <c r="A199" s="13" t="s">
        <v>8</v>
      </c>
      <c r="B199" s="5">
        <v>8208100</v>
      </c>
      <c r="C199" s="104">
        <v>5522389.5499999998</v>
      </c>
    </row>
    <row r="200" spans="1:3" s="12" customFormat="1" x14ac:dyDescent="0.25">
      <c r="A200" s="13" t="s">
        <v>13</v>
      </c>
      <c r="B200" s="5">
        <v>35000</v>
      </c>
      <c r="C200" s="104">
        <v>0</v>
      </c>
    </row>
    <row r="201" spans="1:3" s="12" customFormat="1" x14ac:dyDescent="0.25">
      <c r="A201" s="13" t="s">
        <v>9</v>
      </c>
      <c r="B201" s="5">
        <v>2478800</v>
      </c>
      <c r="C201" s="104">
        <v>1652412.73</v>
      </c>
    </row>
    <row r="202" spans="1:3" s="12" customFormat="1" x14ac:dyDescent="0.25">
      <c r="A202" s="13" t="s">
        <v>10</v>
      </c>
      <c r="B202" s="25">
        <v>25600</v>
      </c>
      <c r="C202" s="79">
        <v>16187.37</v>
      </c>
    </row>
    <row r="203" spans="1:3" s="12" customFormat="1" ht="23.25" x14ac:dyDescent="0.25">
      <c r="A203" s="13" t="s">
        <v>14</v>
      </c>
      <c r="B203" s="5">
        <v>0</v>
      </c>
      <c r="C203" s="104">
        <v>0</v>
      </c>
    </row>
    <row r="204" spans="1:3" s="12" customFormat="1" x14ac:dyDescent="0.25">
      <c r="A204" s="13" t="s">
        <v>15</v>
      </c>
      <c r="B204" s="5">
        <v>115611</v>
      </c>
      <c r="C204" s="104">
        <v>42451.06</v>
      </c>
    </row>
    <row r="205" spans="1:3" s="12" customFormat="1" x14ac:dyDescent="0.25">
      <c r="A205" s="13" t="s">
        <v>11</v>
      </c>
      <c r="B205" s="5">
        <v>66400</v>
      </c>
      <c r="C205" s="104">
        <v>31093.8</v>
      </c>
    </row>
    <row r="206" spans="1:3" s="12" customFormat="1" x14ac:dyDescent="0.25">
      <c r="A206" s="13" t="s">
        <v>12</v>
      </c>
      <c r="B206" s="5">
        <v>53016</v>
      </c>
      <c r="C206" s="104">
        <v>42861.75</v>
      </c>
    </row>
    <row r="207" spans="1:3" s="12" customFormat="1" x14ac:dyDescent="0.25">
      <c r="A207" s="10" t="s">
        <v>5</v>
      </c>
      <c r="B207" s="5">
        <v>20000</v>
      </c>
      <c r="C207" s="104">
        <v>13296.16</v>
      </c>
    </row>
    <row r="208" spans="1:3" s="12" customFormat="1" ht="25.5" x14ac:dyDescent="0.25">
      <c r="A208" s="10" t="s">
        <v>6</v>
      </c>
      <c r="B208" s="5">
        <v>20000</v>
      </c>
      <c r="C208" s="104">
        <v>14300</v>
      </c>
    </row>
    <row r="209" spans="1:3" s="12" customFormat="1" ht="25.5" x14ac:dyDescent="0.25">
      <c r="A209" s="10" t="s">
        <v>7</v>
      </c>
      <c r="B209" s="5">
        <v>349373</v>
      </c>
      <c r="C209" s="104">
        <v>151369.99</v>
      </c>
    </row>
    <row r="210" spans="1:3" s="12" customFormat="1" x14ac:dyDescent="0.25">
      <c r="A210" s="10"/>
      <c r="B210" s="5"/>
      <c r="C210" s="5"/>
    </row>
    <row r="211" spans="1:3" s="12" customFormat="1" x14ac:dyDescent="0.25">
      <c r="A211" s="15" t="s">
        <v>0</v>
      </c>
      <c r="B211" s="15" t="s">
        <v>2</v>
      </c>
      <c r="C211" s="15" t="s">
        <v>3</v>
      </c>
    </row>
    <row r="212" spans="1:3" s="12" customFormat="1" x14ac:dyDescent="0.25">
      <c r="A212" s="15" t="s">
        <v>1</v>
      </c>
      <c r="B212" s="15">
        <v>2</v>
      </c>
      <c r="C212" s="15">
        <v>3</v>
      </c>
    </row>
    <row r="213" spans="1:3" s="12" customFormat="1" x14ac:dyDescent="0.25">
      <c r="A213" s="3" t="s">
        <v>31</v>
      </c>
      <c r="B213" s="8">
        <f>B215+B217+B218+B220+B221+B222+B223+B224+B216+B219</f>
        <v>7634900</v>
      </c>
      <c r="C213" s="8">
        <f>SUM(C215:C224)</f>
        <v>4216600.34</v>
      </c>
    </row>
    <row r="214" spans="1:3" s="12" customFormat="1" x14ac:dyDescent="0.25">
      <c r="A214" s="10" t="s">
        <v>4</v>
      </c>
      <c r="B214" s="11"/>
      <c r="C214" s="11"/>
    </row>
    <row r="215" spans="1:3" s="12" customFormat="1" x14ac:dyDescent="0.25">
      <c r="A215" s="13" t="s">
        <v>8</v>
      </c>
      <c r="B215" s="5">
        <v>5602765</v>
      </c>
      <c r="C215" s="5">
        <v>3153671.16</v>
      </c>
    </row>
    <row r="216" spans="1:3" s="12" customFormat="1" x14ac:dyDescent="0.25">
      <c r="A216" s="13" t="s">
        <v>13</v>
      </c>
      <c r="B216" s="5"/>
      <c r="C216" s="5"/>
    </row>
    <row r="217" spans="1:3" s="12" customFormat="1" x14ac:dyDescent="0.25">
      <c r="A217" s="13" t="s">
        <v>9</v>
      </c>
      <c r="B217" s="5">
        <v>1692035</v>
      </c>
      <c r="C217" s="5">
        <v>946249.08</v>
      </c>
    </row>
    <row r="218" spans="1:3" s="12" customFormat="1" x14ac:dyDescent="0.25">
      <c r="A218" s="13" t="s">
        <v>10</v>
      </c>
      <c r="B218" s="5">
        <v>10700</v>
      </c>
      <c r="C218" s="26">
        <v>6301.63</v>
      </c>
    </row>
    <row r="219" spans="1:3" s="12" customFormat="1" x14ac:dyDescent="0.25">
      <c r="A219" s="13" t="s">
        <v>30</v>
      </c>
      <c r="B219" s="5">
        <v>31854</v>
      </c>
      <c r="C219" s="5">
        <v>16239.69</v>
      </c>
    </row>
    <row r="220" spans="1:3" s="12" customFormat="1" x14ac:dyDescent="0.25">
      <c r="A220" s="13" t="s">
        <v>11</v>
      </c>
      <c r="B220" s="5">
        <v>11717</v>
      </c>
      <c r="C220" s="5">
        <v>7550.02</v>
      </c>
    </row>
    <row r="221" spans="1:3" s="12" customFormat="1" x14ac:dyDescent="0.25">
      <c r="A221" s="13" t="s">
        <v>12</v>
      </c>
      <c r="B221" s="5">
        <v>84904</v>
      </c>
      <c r="C221" s="5">
        <v>18044.89</v>
      </c>
    </row>
    <row r="222" spans="1:3" s="12" customFormat="1" x14ac:dyDescent="0.25">
      <c r="A222" s="10" t="s">
        <v>5</v>
      </c>
      <c r="B222" s="5">
        <v>5700</v>
      </c>
      <c r="C222" s="5">
        <v>2330.0700000000002</v>
      </c>
    </row>
    <row r="223" spans="1:3" s="12" customFormat="1" ht="25.5" x14ac:dyDescent="0.25">
      <c r="A223" s="10" t="s">
        <v>6</v>
      </c>
      <c r="B223" s="5"/>
      <c r="C223" s="5"/>
    </row>
    <row r="224" spans="1:3" s="12" customFormat="1" ht="25.5" x14ac:dyDescent="0.25">
      <c r="A224" s="10" t="s">
        <v>7</v>
      </c>
      <c r="B224" s="5">
        <v>195225</v>
      </c>
      <c r="C224" s="5">
        <v>66213.8</v>
      </c>
    </row>
    <row r="225" spans="1:3" s="12" customFormat="1" x14ac:dyDescent="0.25">
      <c r="A225" s="14"/>
      <c r="B225" s="14"/>
      <c r="C225" s="14"/>
    </row>
    <row r="226" spans="1:3" s="12" customFormat="1" x14ac:dyDescent="0.25">
      <c r="A226" s="15" t="s">
        <v>0</v>
      </c>
      <c r="B226" s="15" t="s">
        <v>2</v>
      </c>
      <c r="C226" s="15" t="s">
        <v>3</v>
      </c>
    </row>
    <row r="227" spans="1:3" s="12" customFormat="1" x14ac:dyDescent="0.25">
      <c r="A227" s="15" t="s">
        <v>1</v>
      </c>
      <c r="B227" s="15">
        <v>2</v>
      </c>
      <c r="C227" s="15">
        <v>3</v>
      </c>
    </row>
    <row r="228" spans="1:3" s="12" customFormat="1" x14ac:dyDescent="0.25">
      <c r="A228" s="3" t="s">
        <v>32</v>
      </c>
      <c r="B228" s="8">
        <f>SUM(B230:B239)</f>
        <v>13086900</v>
      </c>
      <c r="C228" s="8">
        <f>SUM(C230:C239)</f>
        <v>7075512.2500000019</v>
      </c>
    </row>
    <row r="229" spans="1:3" s="12" customFormat="1" x14ac:dyDescent="0.25">
      <c r="A229" s="10" t="s">
        <v>4</v>
      </c>
      <c r="B229" s="11"/>
      <c r="C229" s="11"/>
    </row>
    <row r="230" spans="1:3" s="12" customFormat="1" x14ac:dyDescent="0.25">
      <c r="A230" s="13" t="s">
        <v>8</v>
      </c>
      <c r="B230" s="5">
        <v>8199019</v>
      </c>
      <c r="C230" s="5">
        <v>4723692.3499999996</v>
      </c>
    </row>
    <row r="231" spans="1:3" s="12" customFormat="1" x14ac:dyDescent="0.25">
      <c r="A231" s="13" t="s">
        <v>13</v>
      </c>
      <c r="B231" s="5">
        <v>236900</v>
      </c>
      <c r="C231" s="5">
        <v>104958.74</v>
      </c>
    </row>
    <row r="232" spans="1:3" s="12" customFormat="1" x14ac:dyDescent="0.25">
      <c r="A232" s="13" t="s">
        <v>9</v>
      </c>
      <c r="B232" s="5">
        <v>2476104</v>
      </c>
      <c r="C232" s="5">
        <v>1413372.98</v>
      </c>
    </row>
    <row r="233" spans="1:3" s="12" customFormat="1" x14ac:dyDescent="0.25">
      <c r="A233" s="13" t="s">
        <v>10</v>
      </c>
      <c r="B233" s="5">
        <v>27000</v>
      </c>
      <c r="C233" s="5">
        <v>13472.95</v>
      </c>
    </row>
    <row r="234" spans="1:3" s="12" customFormat="1" x14ac:dyDescent="0.25">
      <c r="A234" s="13" t="s">
        <v>15</v>
      </c>
      <c r="B234" s="5">
        <v>69400</v>
      </c>
      <c r="C234" s="5">
        <v>21754.19</v>
      </c>
    </row>
    <row r="235" spans="1:3" s="12" customFormat="1" x14ac:dyDescent="0.25">
      <c r="A235" s="13" t="s">
        <v>11</v>
      </c>
      <c r="B235" s="5">
        <v>86600</v>
      </c>
      <c r="C235" s="5">
        <v>28410</v>
      </c>
    </row>
    <row r="236" spans="1:3" s="12" customFormat="1" x14ac:dyDescent="0.25">
      <c r="A236" s="13" t="s">
        <v>12</v>
      </c>
      <c r="B236" s="5">
        <v>307600</v>
      </c>
      <c r="C236" s="5">
        <v>258451.65</v>
      </c>
    </row>
    <row r="237" spans="1:3" s="12" customFormat="1" x14ac:dyDescent="0.25">
      <c r="A237" s="10" t="s">
        <v>5</v>
      </c>
      <c r="B237" s="5">
        <v>10100</v>
      </c>
      <c r="C237" s="5">
        <v>3515.03</v>
      </c>
    </row>
    <row r="238" spans="1:3" s="12" customFormat="1" ht="25.5" x14ac:dyDescent="0.25">
      <c r="A238" s="10" t="s">
        <v>6</v>
      </c>
      <c r="B238" s="5">
        <v>1182900</v>
      </c>
      <c r="C238" s="5">
        <v>173343</v>
      </c>
    </row>
    <row r="239" spans="1:3" s="12" customFormat="1" ht="25.5" x14ac:dyDescent="0.25">
      <c r="A239" s="10" t="s">
        <v>7</v>
      </c>
      <c r="B239" s="5">
        <v>491277</v>
      </c>
      <c r="C239" s="5">
        <v>334541.36</v>
      </c>
    </row>
    <row r="240" spans="1:3" s="12" customFormat="1" x14ac:dyDescent="0.25">
      <c r="A240" s="14"/>
      <c r="B240" s="14"/>
      <c r="C240" s="14"/>
    </row>
    <row r="241" spans="1:3" s="12" customFormat="1" x14ac:dyDescent="0.25">
      <c r="A241" s="15" t="s">
        <v>0</v>
      </c>
      <c r="B241" s="15" t="s">
        <v>2</v>
      </c>
      <c r="C241" s="15" t="s">
        <v>3</v>
      </c>
    </row>
    <row r="242" spans="1:3" s="12" customFormat="1" x14ac:dyDescent="0.25">
      <c r="A242" s="15" t="s">
        <v>1</v>
      </c>
      <c r="B242" s="15">
        <v>2</v>
      </c>
      <c r="C242" s="15">
        <v>3</v>
      </c>
    </row>
    <row r="243" spans="1:3" s="12" customFormat="1" ht="25.5" x14ac:dyDescent="0.25">
      <c r="A243" s="3" t="s">
        <v>34</v>
      </c>
      <c r="B243" s="8">
        <f>SUM(B245:B257)</f>
        <v>37612900</v>
      </c>
      <c r="C243" s="8">
        <f>SUM(C245:C257)</f>
        <v>21084407.379999999</v>
      </c>
    </row>
    <row r="244" spans="1:3" s="12" customFormat="1" x14ac:dyDescent="0.25">
      <c r="A244" s="10" t="s">
        <v>4</v>
      </c>
      <c r="B244" s="11"/>
      <c r="C244" s="11"/>
    </row>
    <row r="245" spans="1:3" s="12" customFormat="1" x14ac:dyDescent="0.25">
      <c r="A245" s="13" t="s">
        <v>8</v>
      </c>
      <c r="B245" s="5">
        <v>23400000</v>
      </c>
      <c r="C245" s="5">
        <v>13739296.699999999</v>
      </c>
    </row>
    <row r="246" spans="1:3" s="12" customFormat="1" x14ac:dyDescent="0.25">
      <c r="A246" s="13" t="s">
        <v>13</v>
      </c>
      <c r="B246" s="5">
        <v>316000</v>
      </c>
      <c r="C246" s="5">
        <v>17800</v>
      </c>
    </row>
    <row r="247" spans="1:3" s="12" customFormat="1" x14ac:dyDescent="0.25">
      <c r="A247" s="13" t="s">
        <v>9</v>
      </c>
      <c r="B247" s="5">
        <v>7066800</v>
      </c>
      <c r="C247" s="5">
        <v>4111607.29</v>
      </c>
    </row>
    <row r="248" spans="1:3" s="12" customFormat="1" x14ac:dyDescent="0.25">
      <c r="A248" s="13" t="s">
        <v>10</v>
      </c>
      <c r="B248" s="5"/>
      <c r="C248" s="5"/>
    </row>
    <row r="249" spans="1:3" s="12" customFormat="1" x14ac:dyDescent="0.25">
      <c r="A249" s="13" t="s">
        <v>15</v>
      </c>
      <c r="B249" s="5">
        <v>18612</v>
      </c>
      <c r="C249" s="5"/>
    </row>
    <row r="250" spans="1:3" s="12" customFormat="1" x14ac:dyDescent="0.25">
      <c r="A250" s="13" t="s">
        <v>33</v>
      </c>
      <c r="B250" s="5"/>
      <c r="C250" s="5"/>
    </row>
    <row r="251" spans="1:3" s="12" customFormat="1" x14ac:dyDescent="0.25">
      <c r="A251" s="13" t="s">
        <v>11</v>
      </c>
      <c r="B251" s="5">
        <v>271800</v>
      </c>
      <c r="C251" s="5">
        <v>193255.8</v>
      </c>
    </row>
    <row r="252" spans="1:3" s="12" customFormat="1" x14ac:dyDescent="0.25">
      <c r="A252" s="13" t="s">
        <v>12</v>
      </c>
      <c r="B252" s="5">
        <v>671774</v>
      </c>
      <c r="C252" s="5">
        <v>397531.59</v>
      </c>
    </row>
    <row r="253" spans="1:3" s="12" customFormat="1" x14ac:dyDescent="0.25">
      <c r="A253" s="10" t="s">
        <v>5</v>
      </c>
      <c r="B253" s="5"/>
      <c r="C253" s="5"/>
    </row>
    <row r="254" spans="1:3" s="12" customFormat="1" ht="25.5" x14ac:dyDescent="0.25">
      <c r="A254" s="10" t="s">
        <v>6</v>
      </c>
      <c r="B254" s="5">
        <v>2953554</v>
      </c>
      <c r="C254" s="5">
        <v>245904</v>
      </c>
    </row>
    <row r="255" spans="1:3" s="12" customFormat="1" ht="25.5" x14ac:dyDescent="0.25">
      <c r="A255" s="10" t="s">
        <v>7</v>
      </c>
      <c r="B255" s="5">
        <v>2732360</v>
      </c>
      <c r="C255" s="5">
        <v>2375637</v>
      </c>
    </row>
    <row r="256" spans="1:3" s="12" customFormat="1" x14ac:dyDescent="0.25">
      <c r="A256" s="6" t="s">
        <v>37</v>
      </c>
      <c r="B256" s="5">
        <v>95000</v>
      </c>
      <c r="C256" s="5"/>
    </row>
    <row r="257" spans="1:3" s="12" customFormat="1" x14ac:dyDescent="0.25">
      <c r="A257" s="6" t="s">
        <v>38</v>
      </c>
      <c r="B257" s="5">
        <v>87000</v>
      </c>
      <c r="C257" s="5">
        <v>3375</v>
      </c>
    </row>
    <row r="258" spans="1:3" s="12" customFormat="1" x14ac:dyDescent="0.25">
      <c r="A258" s="14"/>
      <c r="B258" s="14"/>
      <c r="C258" s="14"/>
    </row>
    <row r="259" spans="1:3" s="12" customFormat="1" x14ac:dyDescent="0.25">
      <c r="A259" s="15" t="s">
        <v>0</v>
      </c>
      <c r="B259" s="15" t="s">
        <v>2</v>
      </c>
      <c r="C259" s="15" t="s">
        <v>3</v>
      </c>
    </row>
    <row r="260" spans="1:3" s="12" customFormat="1" x14ac:dyDescent="0.25">
      <c r="A260" s="15" t="s">
        <v>1</v>
      </c>
      <c r="B260" s="15">
        <v>2</v>
      </c>
      <c r="C260" s="15">
        <v>3</v>
      </c>
    </row>
    <row r="261" spans="1:3" s="12" customFormat="1" ht="25.5" x14ac:dyDescent="0.25">
      <c r="A261" s="3" t="s">
        <v>39</v>
      </c>
      <c r="B261" s="8">
        <f>SUM(B263:B275)</f>
        <v>35888200</v>
      </c>
      <c r="C261" s="8">
        <f>SUM(C263:C274)</f>
        <v>20440410.329999998</v>
      </c>
    </row>
    <row r="262" spans="1:3" s="12" customFormat="1" x14ac:dyDescent="0.25">
      <c r="A262" s="10" t="s">
        <v>4</v>
      </c>
      <c r="B262" s="11"/>
      <c r="C262" s="11"/>
    </row>
    <row r="263" spans="1:3" s="12" customFormat="1" x14ac:dyDescent="0.25">
      <c r="A263" s="13" t="s">
        <v>8</v>
      </c>
      <c r="B263" s="5">
        <v>21723700</v>
      </c>
      <c r="C263" s="5">
        <v>12650723</v>
      </c>
    </row>
    <row r="264" spans="1:3" s="12" customFormat="1" x14ac:dyDescent="0.25">
      <c r="A264" s="13" t="s">
        <v>13</v>
      </c>
      <c r="B264" s="5">
        <v>226000</v>
      </c>
      <c r="C264" s="5">
        <v>49497</v>
      </c>
    </row>
    <row r="265" spans="1:3" s="12" customFormat="1" x14ac:dyDescent="0.25">
      <c r="A265" s="13" t="s">
        <v>9</v>
      </c>
      <c r="B265" s="5">
        <v>6489600</v>
      </c>
      <c r="C265" s="5">
        <v>3773592</v>
      </c>
    </row>
    <row r="266" spans="1:3" s="12" customFormat="1" x14ac:dyDescent="0.25">
      <c r="A266" s="13" t="s">
        <v>10</v>
      </c>
      <c r="B266" s="5">
        <v>25480</v>
      </c>
      <c r="C266" s="5">
        <v>13672.68</v>
      </c>
    </row>
    <row r="267" spans="1:3" s="12" customFormat="1" x14ac:dyDescent="0.25">
      <c r="A267" s="13" t="s">
        <v>15</v>
      </c>
      <c r="B267" s="5">
        <v>90562</v>
      </c>
      <c r="C267" s="5">
        <v>40308.74</v>
      </c>
    </row>
    <row r="268" spans="1:3" s="12" customFormat="1" x14ac:dyDescent="0.25">
      <c r="A268" s="13" t="s">
        <v>11</v>
      </c>
      <c r="B268" s="5">
        <v>543630</v>
      </c>
      <c r="C268" s="5">
        <v>222834.16</v>
      </c>
    </row>
    <row r="269" spans="1:3" s="12" customFormat="1" x14ac:dyDescent="0.25">
      <c r="A269" s="13" t="s">
        <v>12</v>
      </c>
      <c r="B269" s="5">
        <v>1578720</v>
      </c>
      <c r="C269" s="5">
        <v>888382.06</v>
      </c>
    </row>
    <row r="270" spans="1:3" s="12" customFormat="1" x14ac:dyDescent="0.25">
      <c r="A270" s="10" t="s">
        <v>5</v>
      </c>
      <c r="B270" s="5">
        <v>17000</v>
      </c>
      <c r="C270" s="5">
        <v>5560</v>
      </c>
    </row>
    <row r="271" spans="1:3" s="12" customFormat="1" ht="25.5" x14ac:dyDescent="0.25">
      <c r="A271" s="10" t="s">
        <v>6</v>
      </c>
      <c r="B271" s="5">
        <v>2600860</v>
      </c>
      <c r="C271" s="5">
        <v>407379.43</v>
      </c>
    </row>
    <row r="272" spans="1:3" s="12" customFormat="1" ht="25.5" x14ac:dyDescent="0.25">
      <c r="A272" s="10" t="s">
        <v>7</v>
      </c>
      <c r="B272" s="5">
        <v>2592648</v>
      </c>
      <c r="C272" s="5">
        <v>2388461.2599999998</v>
      </c>
    </row>
    <row r="273" spans="1:3" s="12" customFormat="1" x14ac:dyDescent="0.25">
      <c r="A273" s="6" t="s">
        <v>37</v>
      </c>
      <c r="B273" s="5"/>
      <c r="C273" s="6"/>
    </row>
    <row r="274" spans="1:3" s="12" customFormat="1" x14ac:dyDescent="0.25">
      <c r="A274" s="6" t="s">
        <v>38</v>
      </c>
      <c r="B274" s="5"/>
      <c r="C274" s="6"/>
    </row>
    <row r="275" spans="1:3" s="12" customFormat="1" x14ac:dyDescent="0.25">
      <c r="A275" s="14"/>
      <c r="B275" s="14"/>
      <c r="C275" s="14"/>
    </row>
    <row r="276" spans="1:3" s="12" customFormat="1" x14ac:dyDescent="0.25">
      <c r="A276" s="27" t="s">
        <v>0</v>
      </c>
      <c r="B276" s="27" t="s">
        <v>2</v>
      </c>
      <c r="C276" s="27" t="s">
        <v>3</v>
      </c>
    </row>
    <row r="277" spans="1:3" s="12" customFormat="1" ht="15.75" thickBot="1" x14ac:dyDescent="0.3">
      <c r="A277" s="27" t="s">
        <v>1</v>
      </c>
      <c r="B277" s="28" t="s">
        <v>40</v>
      </c>
      <c r="C277" s="28" t="s">
        <v>41</v>
      </c>
    </row>
    <row r="278" spans="1:3" s="12" customFormat="1" x14ac:dyDescent="0.25">
      <c r="A278" s="29" t="s">
        <v>42</v>
      </c>
      <c r="B278" s="30">
        <f>B280+B282+B283+B286+B287+B288+B289+B290+B281+B284+B285</f>
        <v>10683500</v>
      </c>
      <c r="C278" s="30">
        <f>C280+C282+C283+C286+C287+C288+C289+C290+C281+C284+C285</f>
        <v>4997547.51</v>
      </c>
    </row>
    <row r="279" spans="1:3" s="12" customFormat="1" x14ac:dyDescent="0.25">
      <c r="A279" s="31" t="s">
        <v>4</v>
      </c>
      <c r="B279" s="32"/>
      <c r="C279" s="32"/>
    </row>
    <row r="280" spans="1:3" s="12" customFormat="1" x14ac:dyDescent="0.25">
      <c r="A280" s="33" t="s">
        <v>8</v>
      </c>
      <c r="B280" s="34">
        <v>5465745</v>
      </c>
      <c r="C280" s="34">
        <v>3354829.72</v>
      </c>
    </row>
    <row r="281" spans="1:3" s="12" customFormat="1" x14ac:dyDescent="0.25">
      <c r="A281" s="33" t="s">
        <v>13</v>
      </c>
      <c r="B281" s="34">
        <v>0</v>
      </c>
      <c r="C281" s="34">
        <v>0</v>
      </c>
    </row>
    <row r="282" spans="1:3" s="12" customFormat="1" x14ac:dyDescent="0.25">
      <c r="A282" s="33" t="s">
        <v>9</v>
      </c>
      <c r="B282" s="34">
        <v>1650655</v>
      </c>
      <c r="C282" s="34">
        <v>1034591.6</v>
      </c>
    </row>
    <row r="283" spans="1:3" s="12" customFormat="1" x14ac:dyDescent="0.25">
      <c r="A283" s="33" t="s">
        <v>10</v>
      </c>
      <c r="B283" s="34">
        <v>123600</v>
      </c>
      <c r="C283" s="34">
        <v>0</v>
      </c>
    </row>
    <row r="284" spans="1:3" s="12" customFormat="1" ht="23.25" x14ac:dyDescent="0.25">
      <c r="A284" s="33" t="s">
        <v>14</v>
      </c>
      <c r="B284" s="34">
        <v>0</v>
      </c>
      <c r="C284" s="34">
        <v>0</v>
      </c>
    </row>
    <row r="285" spans="1:3" s="12" customFormat="1" x14ac:dyDescent="0.25">
      <c r="A285" s="13" t="s">
        <v>15</v>
      </c>
      <c r="B285" s="34">
        <v>100000</v>
      </c>
      <c r="C285" s="34">
        <v>96587.66</v>
      </c>
    </row>
    <row r="286" spans="1:3" s="12" customFormat="1" x14ac:dyDescent="0.25">
      <c r="A286" s="33" t="s">
        <v>11</v>
      </c>
      <c r="B286" s="34">
        <v>1183600</v>
      </c>
      <c r="C286" s="34">
        <v>229620.89</v>
      </c>
    </row>
    <row r="287" spans="1:3" s="12" customFormat="1" x14ac:dyDescent="0.25">
      <c r="A287" s="33" t="s">
        <v>12</v>
      </c>
      <c r="B287" s="34">
        <v>1120000</v>
      </c>
      <c r="C287" s="34"/>
    </row>
    <row r="288" spans="1:3" s="12" customFormat="1" x14ac:dyDescent="0.25">
      <c r="A288" s="31" t="s">
        <v>5</v>
      </c>
      <c r="B288" s="34">
        <v>0</v>
      </c>
      <c r="C288" s="34">
        <v>69700</v>
      </c>
    </row>
    <row r="289" spans="1:3" s="12" customFormat="1" ht="25.5" x14ac:dyDescent="0.25">
      <c r="A289" s="31" t="s">
        <v>6</v>
      </c>
      <c r="B289" s="34">
        <v>0</v>
      </c>
      <c r="C289" s="34">
        <v>0</v>
      </c>
    </row>
    <row r="290" spans="1:3" s="12" customFormat="1" ht="25.5" x14ac:dyDescent="0.25">
      <c r="A290" s="31" t="s">
        <v>7</v>
      </c>
      <c r="B290" s="34">
        <v>1039900</v>
      </c>
      <c r="C290" s="34">
        <v>212217.64</v>
      </c>
    </row>
    <row r="291" spans="1:3" s="12" customFormat="1" x14ac:dyDescent="0.25">
      <c r="A291" s="31"/>
      <c r="B291" s="35"/>
      <c r="C291" s="35"/>
    </row>
    <row r="292" spans="1:3" s="12" customFormat="1" x14ac:dyDescent="0.25">
      <c r="A292" s="29" t="s">
        <v>43</v>
      </c>
      <c r="B292" s="30">
        <f>SUM(B294:B303)</f>
        <v>23268400</v>
      </c>
      <c r="C292" s="30">
        <f>SUM(C294:C303)</f>
        <v>11807993.660000002</v>
      </c>
    </row>
    <row r="293" spans="1:3" s="12" customFormat="1" x14ac:dyDescent="0.25">
      <c r="A293" s="36" t="s">
        <v>4</v>
      </c>
      <c r="B293" s="37"/>
      <c r="C293" s="38"/>
    </row>
    <row r="294" spans="1:3" s="12" customFormat="1" x14ac:dyDescent="0.25">
      <c r="A294" s="13" t="s">
        <v>8</v>
      </c>
      <c r="B294" s="5">
        <v>10034000</v>
      </c>
      <c r="C294" s="5">
        <v>6337370.4400000004</v>
      </c>
    </row>
    <row r="295" spans="1:3" s="12" customFormat="1" x14ac:dyDescent="0.25">
      <c r="A295" s="13" t="s">
        <v>9</v>
      </c>
      <c r="B295" s="5">
        <v>3030279</v>
      </c>
      <c r="C295" s="34">
        <v>1902759.25</v>
      </c>
    </row>
    <row r="296" spans="1:3" s="12" customFormat="1" x14ac:dyDescent="0.25">
      <c r="A296" s="13" t="s">
        <v>10</v>
      </c>
      <c r="B296" s="5">
        <v>32700</v>
      </c>
      <c r="C296" s="5">
        <v>19385.91</v>
      </c>
    </row>
    <row r="297" spans="1:3" s="12" customFormat="1" x14ac:dyDescent="0.25">
      <c r="A297" s="13" t="s">
        <v>44</v>
      </c>
      <c r="B297" s="5">
        <v>360000</v>
      </c>
      <c r="C297" s="5">
        <v>192500</v>
      </c>
    </row>
    <row r="298" spans="1:3" s="12" customFormat="1" x14ac:dyDescent="0.25">
      <c r="A298" s="13" t="s">
        <v>15</v>
      </c>
      <c r="B298" s="5">
        <v>1053960</v>
      </c>
      <c r="C298" s="5">
        <v>398720.64</v>
      </c>
    </row>
    <row r="299" spans="1:3" s="12" customFormat="1" x14ac:dyDescent="0.25">
      <c r="A299" s="13" t="s">
        <v>11</v>
      </c>
      <c r="B299" s="5">
        <v>3717600</v>
      </c>
      <c r="C299" s="5">
        <v>311202.43</v>
      </c>
    </row>
    <row r="300" spans="1:3" s="12" customFormat="1" x14ac:dyDescent="0.25">
      <c r="A300" s="13" t="s">
        <v>12</v>
      </c>
      <c r="B300" s="5">
        <v>3498850</v>
      </c>
      <c r="C300" s="5">
        <v>1666028.6</v>
      </c>
    </row>
    <row r="301" spans="1:3" s="12" customFormat="1" x14ac:dyDescent="0.25">
      <c r="A301" s="10" t="s">
        <v>5</v>
      </c>
      <c r="B301" s="39">
        <v>217300</v>
      </c>
      <c r="C301" s="40">
        <v>121412.49</v>
      </c>
    </row>
    <row r="302" spans="1:3" s="12" customFormat="1" ht="25.5" x14ac:dyDescent="0.25">
      <c r="A302" s="10" t="s">
        <v>6</v>
      </c>
      <c r="B302" s="5">
        <v>380100</v>
      </c>
      <c r="C302" s="5">
        <v>130775.6</v>
      </c>
    </row>
    <row r="303" spans="1:3" s="12" customFormat="1" ht="25.5" x14ac:dyDescent="0.25">
      <c r="A303" s="10" t="s">
        <v>7</v>
      </c>
      <c r="B303" s="5">
        <v>943611</v>
      </c>
      <c r="C303" s="5">
        <v>727838.3</v>
      </c>
    </row>
    <row r="304" spans="1:3" s="12" customFormat="1" x14ac:dyDescent="0.25">
      <c r="A304" s="14"/>
      <c r="B304" s="41"/>
      <c r="C304" s="41"/>
    </row>
    <row r="305" spans="1:3" s="12" customFormat="1" x14ac:dyDescent="0.25">
      <c r="A305" s="42" t="s">
        <v>45</v>
      </c>
      <c r="B305" s="43">
        <f>SUM(B307:B317)</f>
        <v>75873800</v>
      </c>
      <c r="C305" s="43">
        <f>SUM(C307:C317)</f>
        <v>26613679.590000004</v>
      </c>
    </row>
    <row r="306" spans="1:3" s="12" customFormat="1" x14ac:dyDescent="0.25">
      <c r="A306" s="44" t="s">
        <v>4</v>
      </c>
      <c r="B306" s="45"/>
      <c r="C306" s="45"/>
    </row>
    <row r="307" spans="1:3" s="12" customFormat="1" x14ac:dyDescent="0.25">
      <c r="A307" s="46" t="s">
        <v>8</v>
      </c>
      <c r="B307" s="47">
        <v>11213518.02</v>
      </c>
      <c r="C307" s="47">
        <v>6174845.54</v>
      </c>
    </row>
    <row r="308" spans="1:3" s="12" customFormat="1" x14ac:dyDescent="0.25">
      <c r="A308" s="46" t="s">
        <v>9</v>
      </c>
      <c r="B308" s="47">
        <v>3386482.45</v>
      </c>
      <c r="C308" s="47">
        <v>1832117.5</v>
      </c>
    </row>
    <row r="309" spans="1:3" s="12" customFormat="1" x14ac:dyDescent="0.25">
      <c r="A309" s="46" t="s">
        <v>10</v>
      </c>
      <c r="B309" s="47">
        <v>78800</v>
      </c>
      <c r="C309" s="47">
        <v>29147.97</v>
      </c>
    </row>
    <row r="310" spans="1:3" s="12" customFormat="1" x14ac:dyDescent="0.25">
      <c r="A310" s="46" t="s">
        <v>44</v>
      </c>
      <c r="B310" s="47">
        <v>284440</v>
      </c>
      <c r="C310" s="47">
        <v>18418</v>
      </c>
    </row>
    <row r="311" spans="1:3" s="12" customFormat="1" x14ac:dyDescent="0.25">
      <c r="A311" s="46" t="s">
        <v>15</v>
      </c>
      <c r="B311" s="47">
        <v>223960.94</v>
      </c>
      <c r="C311" s="47">
        <v>25372.54</v>
      </c>
    </row>
    <row r="312" spans="1:3" s="12" customFormat="1" x14ac:dyDescent="0.25">
      <c r="A312" s="46" t="s">
        <v>11</v>
      </c>
      <c r="B312" s="47">
        <v>1436408</v>
      </c>
      <c r="C312" s="47">
        <v>1252082.73</v>
      </c>
    </row>
    <row r="313" spans="1:3" s="12" customFormat="1" x14ac:dyDescent="0.25">
      <c r="A313" s="46" t="s">
        <v>12</v>
      </c>
      <c r="B313" s="47">
        <v>52380690.590000004</v>
      </c>
      <c r="C313" s="47">
        <v>13658506.210000001</v>
      </c>
    </row>
    <row r="314" spans="1:3" s="12" customFormat="1" x14ac:dyDescent="0.25">
      <c r="A314" s="48" t="s">
        <v>5</v>
      </c>
      <c r="B314" s="47">
        <v>22000</v>
      </c>
      <c r="C314" s="47">
        <v>12182</v>
      </c>
    </row>
    <row r="315" spans="1:3" s="12" customFormat="1" ht="25.5" x14ac:dyDescent="0.25">
      <c r="A315" s="48" t="s">
        <v>6</v>
      </c>
      <c r="B315" s="47">
        <v>3663500</v>
      </c>
      <c r="C315" s="47">
        <v>2229454</v>
      </c>
    </row>
    <row r="316" spans="1:3" s="12" customFormat="1" ht="25.5" x14ac:dyDescent="0.25">
      <c r="A316" s="48" t="s">
        <v>7</v>
      </c>
      <c r="B316" s="47">
        <v>3149000</v>
      </c>
      <c r="C316" s="47">
        <v>1369371.1</v>
      </c>
    </row>
    <row r="317" spans="1:3" s="12" customFormat="1" x14ac:dyDescent="0.25">
      <c r="A317" s="49" t="s">
        <v>47</v>
      </c>
      <c r="B317" s="47">
        <v>35000</v>
      </c>
      <c r="C317" s="47">
        <v>12182</v>
      </c>
    </row>
    <row r="318" spans="1:3" s="12" customFormat="1" x14ac:dyDescent="0.25">
      <c r="A318" s="14"/>
      <c r="B318" s="41"/>
      <c r="C318" s="41"/>
    </row>
    <row r="319" spans="1:3" s="12" customFormat="1" x14ac:dyDescent="0.25">
      <c r="A319" s="3" t="s">
        <v>46</v>
      </c>
      <c r="B319" s="43">
        <f>SUM(B321:B331)</f>
        <v>8072000</v>
      </c>
      <c r="C319" s="43">
        <f>SUM(C321:C331)</f>
        <v>3683169.1399999997</v>
      </c>
    </row>
    <row r="320" spans="1:3" s="12" customFormat="1" x14ac:dyDescent="0.25">
      <c r="A320" s="10" t="s">
        <v>4</v>
      </c>
      <c r="B320" s="50"/>
      <c r="C320" s="50"/>
    </row>
    <row r="321" spans="1:3" s="12" customFormat="1" x14ac:dyDescent="0.25">
      <c r="A321" s="13" t="s">
        <v>8</v>
      </c>
      <c r="B321" s="51">
        <v>2660580</v>
      </c>
      <c r="C321" s="51">
        <v>2023582.68</v>
      </c>
    </row>
    <row r="322" spans="1:3" s="12" customFormat="1" x14ac:dyDescent="0.25">
      <c r="A322" s="13" t="s">
        <v>47</v>
      </c>
      <c r="B322" s="51">
        <v>75600</v>
      </c>
      <c r="C322" s="51">
        <v>11300</v>
      </c>
    </row>
    <row r="323" spans="1:3" s="12" customFormat="1" x14ac:dyDescent="0.25">
      <c r="A323" s="13" t="s">
        <v>9</v>
      </c>
      <c r="B323" s="51">
        <v>803500</v>
      </c>
      <c r="C323" s="51">
        <v>608799.84</v>
      </c>
    </row>
    <row r="324" spans="1:3" s="12" customFormat="1" x14ac:dyDescent="0.25">
      <c r="A324" s="13" t="s">
        <v>10</v>
      </c>
      <c r="B324" s="51">
        <v>50000</v>
      </c>
      <c r="C324" s="51">
        <v>28112.05</v>
      </c>
    </row>
    <row r="325" spans="1:3" s="12" customFormat="1" x14ac:dyDescent="0.25">
      <c r="A325" s="13" t="s">
        <v>44</v>
      </c>
      <c r="B325" s="51">
        <v>234000</v>
      </c>
      <c r="C325" s="51">
        <v>0</v>
      </c>
    </row>
    <row r="326" spans="1:3" s="12" customFormat="1" x14ac:dyDescent="0.25">
      <c r="A326" s="13" t="s">
        <v>15</v>
      </c>
      <c r="B326" s="51">
        <v>190000</v>
      </c>
      <c r="C326" s="51">
        <v>28401.32</v>
      </c>
    </row>
    <row r="327" spans="1:3" s="12" customFormat="1" x14ac:dyDescent="0.25">
      <c r="A327" s="13" t="s">
        <v>11</v>
      </c>
      <c r="B327" s="51">
        <v>600000</v>
      </c>
      <c r="C327" s="51">
        <v>37435.07</v>
      </c>
    </row>
    <row r="328" spans="1:3" s="12" customFormat="1" x14ac:dyDescent="0.25">
      <c r="A328" s="13" t="s">
        <v>12</v>
      </c>
      <c r="B328" s="51">
        <v>1246100</v>
      </c>
      <c r="C328" s="51">
        <v>814163.68</v>
      </c>
    </row>
    <row r="329" spans="1:3" s="12" customFormat="1" x14ac:dyDescent="0.25">
      <c r="A329" s="10" t="s">
        <v>5</v>
      </c>
      <c r="B329" s="51">
        <v>10900</v>
      </c>
      <c r="C329" s="51">
        <v>0</v>
      </c>
    </row>
    <row r="330" spans="1:3" s="12" customFormat="1" ht="25.5" x14ac:dyDescent="0.25">
      <c r="A330" s="10" t="s">
        <v>6</v>
      </c>
      <c r="B330" s="51">
        <v>1661320</v>
      </c>
      <c r="C330" s="51">
        <v>90600</v>
      </c>
    </row>
    <row r="331" spans="1:3" s="12" customFormat="1" ht="25.5" x14ac:dyDescent="0.25">
      <c r="A331" s="10" t="s">
        <v>7</v>
      </c>
      <c r="B331" s="51">
        <v>540000</v>
      </c>
      <c r="C331" s="51">
        <v>40774.5</v>
      </c>
    </row>
    <row r="332" spans="1:3" s="12" customFormat="1" x14ac:dyDescent="0.25">
      <c r="A332" s="52"/>
      <c r="B332" s="53"/>
      <c r="C332" s="53"/>
    </row>
    <row r="333" spans="1:3" s="12" customFormat="1" x14ac:dyDescent="0.25">
      <c r="A333" s="29" t="s">
        <v>48</v>
      </c>
      <c r="B333" s="54">
        <f>SUM(B335:B345)</f>
        <v>12649200</v>
      </c>
      <c r="C333" s="54">
        <f>SUM(C335:C345)</f>
        <v>7331090.8000000007</v>
      </c>
    </row>
    <row r="334" spans="1:3" s="12" customFormat="1" x14ac:dyDescent="0.25">
      <c r="A334" s="55" t="s">
        <v>4</v>
      </c>
      <c r="B334" s="50"/>
      <c r="C334" s="50"/>
    </row>
    <row r="335" spans="1:3" s="12" customFormat="1" x14ac:dyDescent="0.25">
      <c r="A335" s="56" t="s">
        <v>8</v>
      </c>
      <c r="B335" s="51">
        <v>5300998.42</v>
      </c>
      <c r="C335" s="51">
        <v>4047968.41</v>
      </c>
    </row>
    <row r="336" spans="1:3" s="12" customFormat="1" x14ac:dyDescent="0.25">
      <c r="A336" s="13" t="s">
        <v>47</v>
      </c>
      <c r="B336" s="51">
        <v>250000</v>
      </c>
      <c r="C336" s="51">
        <v>130805</v>
      </c>
    </row>
    <row r="337" spans="1:3" s="12" customFormat="1" x14ac:dyDescent="0.25">
      <c r="A337" s="13" t="s">
        <v>9</v>
      </c>
      <c r="B337" s="51">
        <v>1600901.58</v>
      </c>
      <c r="C337" s="51">
        <v>1209198.56</v>
      </c>
    </row>
    <row r="338" spans="1:3" s="12" customFormat="1" x14ac:dyDescent="0.25">
      <c r="A338" s="13" t="s">
        <v>10</v>
      </c>
      <c r="B338" s="51">
        <v>80000</v>
      </c>
      <c r="C338" s="51">
        <v>32434.06</v>
      </c>
    </row>
    <row r="339" spans="1:3" s="12" customFormat="1" x14ac:dyDescent="0.25">
      <c r="A339" s="13" t="s">
        <v>44</v>
      </c>
      <c r="B339" s="51"/>
      <c r="C339" s="51"/>
    </row>
    <row r="340" spans="1:3" s="12" customFormat="1" x14ac:dyDescent="0.25">
      <c r="A340" s="13" t="s">
        <v>15</v>
      </c>
      <c r="B340" s="51">
        <v>650000</v>
      </c>
      <c r="C340" s="51">
        <v>218604.99</v>
      </c>
    </row>
    <row r="341" spans="1:3" s="12" customFormat="1" x14ac:dyDescent="0.25">
      <c r="A341" s="13" t="s">
        <v>11</v>
      </c>
      <c r="B341" s="51">
        <v>1269800</v>
      </c>
      <c r="C341" s="51">
        <v>911075.66</v>
      </c>
    </row>
    <row r="342" spans="1:3" s="12" customFormat="1" x14ac:dyDescent="0.25">
      <c r="A342" s="57" t="s">
        <v>12</v>
      </c>
      <c r="B342" s="51">
        <v>905000</v>
      </c>
      <c r="C342" s="51">
        <v>170585.89</v>
      </c>
    </row>
    <row r="343" spans="1:3" s="12" customFormat="1" x14ac:dyDescent="0.25">
      <c r="A343" s="10" t="s">
        <v>5</v>
      </c>
      <c r="B343" s="51">
        <v>10000</v>
      </c>
      <c r="C343" s="51">
        <v>2027</v>
      </c>
    </row>
    <row r="344" spans="1:3" s="12" customFormat="1" ht="25.5" x14ac:dyDescent="0.25">
      <c r="A344" s="10" t="s">
        <v>6</v>
      </c>
      <c r="B344" s="51">
        <v>1380000</v>
      </c>
      <c r="C344" s="51">
        <v>66200</v>
      </c>
    </row>
    <row r="345" spans="1:3" s="12" customFormat="1" ht="25.5" x14ac:dyDescent="0.25">
      <c r="A345" s="10" t="s">
        <v>7</v>
      </c>
      <c r="B345" s="51">
        <v>1202500</v>
      </c>
      <c r="C345" s="51">
        <v>542191.23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topLeftCell="A307"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95" width="9.140625" style="7"/>
    <col min="196" max="196" width="20.140625" style="7" customWidth="1"/>
    <col min="197" max="197" width="4" style="7" customWidth="1"/>
    <col min="198" max="198" width="19.5703125" style="7" customWidth="1"/>
    <col min="199" max="206" width="11" style="7" customWidth="1"/>
    <col min="207" max="451" width="9.140625" style="7"/>
    <col min="452" max="452" width="20.140625" style="7" customWidth="1"/>
    <col min="453" max="453" width="4" style="7" customWidth="1"/>
    <col min="454" max="454" width="19.5703125" style="7" customWidth="1"/>
    <col min="455" max="462" width="11" style="7" customWidth="1"/>
    <col min="463" max="707" width="9.140625" style="7"/>
    <col min="708" max="708" width="20.140625" style="7" customWidth="1"/>
    <col min="709" max="709" width="4" style="7" customWidth="1"/>
    <col min="710" max="710" width="19.5703125" style="7" customWidth="1"/>
    <col min="711" max="718" width="11" style="7" customWidth="1"/>
    <col min="719" max="963" width="9.140625" style="7"/>
    <col min="964" max="964" width="20.140625" style="7" customWidth="1"/>
    <col min="965" max="965" width="4" style="7" customWidth="1"/>
    <col min="966" max="966" width="19.5703125" style="7" customWidth="1"/>
    <col min="967" max="974" width="11" style="7" customWidth="1"/>
    <col min="975" max="1219" width="9.140625" style="7"/>
    <col min="1220" max="1220" width="20.140625" style="7" customWidth="1"/>
    <col min="1221" max="1221" width="4" style="7" customWidth="1"/>
    <col min="1222" max="1222" width="19.5703125" style="7" customWidth="1"/>
    <col min="1223" max="1230" width="11" style="7" customWidth="1"/>
    <col min="1231" max="1475" width="9.140625" style="7"/>
    <col min="1476" max="1476" width="20.140625" style="7" customWidth="1"/>
    <col min="1477" max="1477" width="4" style="7" customWidth="1"/>
    <col min="1478" max="1478" width="19.5703125" style="7" customWidth="1"/>
    <col min="1479" max="1486" width="11" style="7" customWidth="1"/>
    <col min="1487" max="1731" width="9.140625" style="7"/>
    <col min="1732" max="1732" width="20.140625" style="7" customWidth="1"/>
    <col min="1733" max="1733" width="4" style="7" customWidth="1"/>
    <col min="1734" max="1734" width="19.5703125" style="7" customWidth="1"/>
    <col min="1735" max="1742" width="11" style="7" customWidth="1"/>
    <col min="1743" max="1987" width="9.140625" style="7"/>
    <col min="1988" max="1988" width="20.140625" style="7" customWidth="1"/>
    <col min="1989" max="1989" width="4" style="7" customWidth="1"/>
    <col min="1990" max="1990" width="19.5703125" style="7" customWidth="1"/>
    <col min="1991" max="1998" width="11" style="7" customWidth="1"/>
    <col min="1999" max="2243" width="9.140625" style="7"/>
    <col min="2244" max="2244" width="20.140625" style="7" customWidth="1"/>
    <col min="2245" max="2245" width="4" style="7" customWidth="1"/>
    <col min="2246" max="2246" width="19.5703125" style="7" customWidth="1"/>
    <col min="2247" max="2254" width="11" style="7" customWidth="1"/>
    <col min="2255" max="2499" width="9.140625" style="7"/>
    <col min="2500" max="2500" width="20.140625" style="7" customWidth="1"/>
    <col min="2501" max="2501" width="4" style="7" customWidth="1"/>
    <col min="2502" max="2502" width="19.5703125" style="7" customWidth="1"/>
    <col min="2503" max="2510" width="11" style="7" customWidth="1"/>
    <col min="2511" max="2755" width="9.140625" style="7"/>
    <col min="2756" max="2756" width="20.140625" style="7" customWidth="1"/>
    <col min="2757" max="2757" width="4" style="7" customWidth="1"/>
    <col min="2758" max="2758" width="19.5703125" style="7" customWidth="1"/>
    <col min="2759" max="2766" width="11" style="7" customWidth="1"/>
    <col min="2767" max="3011" width="9.140625" style="7"/>
    <col min="3012" max="3012" width="20.140625" style="7" customWidth="1"/>
    <col min="3013" max="3013" width="4" style="7" customWidth="1"/>
    <col min="3014" max="3014" width="19.5703125" style="7" customWidth="1"/>
    <col min="3015" max="3022" width="11" style="7" customWidth="1"/>
    <col min="3023" max="3267" width="9.140625" style="7"/>
    <col min="3268" max="3268" width="20.140625" style="7" customWidth="1"/>
    <col min="3269" max="3269" width="4" style="7" customWidth="1"/>
    <col min="3270" max="3270" width="19.5703125" style="7" customWidth="1"/>
    <col min="3271" max="3278" width="11" style="7" customWidth="1"/>
    <col min="3279" max="3523" width="9.140625" style="7"/>
    <col min="3524" max="3524" width="20.140625" style="7" customWidth="1"/>
    <col min="3525" max="3525" width="4" style="7" customWidth="1"/>
    <col min="3526" max="3526" width="19.5703125" style="7" customWidth="1"/>
    <col min="3527" max="3534" width="11" style="7" customWidth="1"/>
    <col min="3535" max="3779" width="9.140625" style="7"/>
    <col min="3780" max="3780" width="20.140625" style="7" customWidth="1"/>
    <col min="3781" max="3781" width="4" style="7" customWidth="1"/>
    <col min="3782" max="3782" width="19.5703125" style="7" customWidth="1"/>
    <col min="3783" max="3790" width="11" style="7" customWidth="1"/>
    <col min="3791" max="4035" width="9.140625" style="7"/>
    <col min="4036" max="4036" width="20.140625" style="7" customWidth="1"/>
    <col min="4037" max="4037" width="4" style="7" customWidth="1"/>
    <col min="4038" max="4038" width="19.5703125" style="7" customWidth="1"/>
    <col min="4039" max="4046" width="11" style="7" customWidth="1"/>
    <col min="4047" max="4291" width="9.140625" style="7"/>
    <col min="4292" max="4292" width="20.140625" style="7" customWidth="1"/>
    <col min="4293" max="4293" width="4" style="7" customWidth="1"/>
    <col min="4294" max="4294" width="19.5703125" style="7" customWidth="1"/>
    <col min="4295" max="4302" width="11" style="7" customWidth="1"/>
    <col min="4303" max="4547" width="9.140625" style="7"/>
    <col min="4548" max="4548" width="20.140625" style="7" customWidth="1"/>
    <col min="4549" max="4549" width="4" style="7" customWidth="1"/>
    <col min="4550" max="4550" width="19.5703125" style="7" customWidth="1"/>
    <col min="4551" max="4558" width="11" style="7" customWidth="1"/>
    <col min="4559" max="4803" width="9.140625" style="7"/>
    <col min="4804" max="4804" width="20.140625" style="7" customWidth="1"/>
    <col min="4805" max="4805" width="4" style="7" customWidth="1"/>
    <col min="4806" max="4806" width="19.5703125" style="7" customWidth="1"/>
    <col min="4807" max="4814" width="11" style="7" customWidth="1"/>
    <col min="4815" max="5059" width="9.140625" style="7"/>
    <col min="5060" max="5060" width="20.140625" style="7" customWidth="1"/>
    <col min="5061" max="5061" width="4" style="7" customWidth="1"/>
    <col min="5062" max="5062" width="19.5703125" style="7" customWidth="1"/>
    <col min="5063" max="5070" width="11" style="7" customWidth="1"/>
    <col min="5071" max="5315" width="9.140625" style="7"/>
    <col min="5316" max="5316" width="20.140625" style="7" customWidth="1"/>
    <col min="5317" max="5317" width="4" style="7" customWidth="1"/>
    <col min="5318" max="5318" width="19.5703125" style="7" customWidth="1"/>
    <col min="5319" max="5326" width="11" style="7" customWidth="1"/>
    <col min="5327" max="5571" width="9.140625" style="7"/>
    <col min="5572" max="5572" width="20.140625" style="7" customWidth="1"/>
    <col min="5573" max="5573" width="4" style="7" customWidth="1"/>
    <col min="5574" max="5574" width="19.5703125" style="7" customWidth="1"/>
    <col min="5575" max="5582" width="11" style="7" customWidth="1"/>
    <col min="5583" max="5827" width="9.140625" style="7"/>
    <col min="5828" max="5828" width="20.140625" style="7" customWidth="1"/>
    <col min="5829" max="5829" width="4" style="7" customWidth="1"/>
    <col min="5830" max="5830" width="19.5703125" style="7" customWidth="1"/>
    <col min="5831" max="5838" width="11" style="7" customWidth="1"/>
    <col min="5839" max="6083" width="9.140625" style="7"/>
    <col min="6084" max="6084" width="20.140625" style="7" customWidth="1"/>
    <col min="6085" max="6085" width="4" style="7" customWidth="1"/>
    <col min="6086" max="6086" width="19.5703125" style="7" customWidth="1"/>
    <col min="6087" max="6094" width="11" style="7" customWidth="1"/>
    <col min="6095" max="6339" width="9.140625" style="7"/>
    <col min="6340" max="6340" width="20.140625" style="7" customWidth="1"/>
    <col min="6341" max="6341" width="4" style="7" customWidth="1"/>
    <col min="6342" max="6342" width="19.5703125" style="7" customWidth="1"/>
    <col min="6343" max="6350" width="11" style="7" customWidth="1"/>
    <col min="6351" max="6595" width="9.140625" style="7"/>
    <col min="6596" max="6596" width="20.140625" style="7" customWidth="1"/>
    <col min="6597" max="6597" width="4" style="7" customWidth="1"/>
    <col min="6598" max="6598" width="19.5703125" style="7" customWidth="1"/>
    <col min="6599" max="6606" width="11" style="7" customWidth="1"/>
    <col min="6607" max="6851" width="9.140625" style="7"/>
    <col min="6852" max="6852" width="20.140625" style="7" customWidth="1"/>
    <col min="6853" max="6853" width="4" style="7" customWidth="1"/>
    <col min="6854" max="6854" width="19.5703125" style="7" customWidth="1"/>
    <col min="6855" max="6862" width="11" style="7" customWidth="1"/>
    <col min="6863" max="7107" width="9.140625" style="7"/>
    <col min="7108" max="7108" width="20.140625" style="7" customWidth="1"/>
    <col min="7109" max="7109" width="4" style="7" customWidth="1"/>
    <col min="7110" max="7110" width="19.5703125" style="7" customWidth="1"/>
    <col min="7111" max="7118" width="11" style="7" customWidth="1"/>
    <col min="7119" max="7363" width="9.140625" style="7"/>
    <col min="7364" max="7364" width="20.140625" style="7" customWidth="1"/>
    <col min="7365" max="7365" width="4" style="7" customWidth="1"/>
    <col min="7366" max="7366" width="19.5703125" style="7" customWidth="1"/>
    <col min="7367" max="7374" width="11" style="7" customWidth="1"/>
    <col min="7375" max="7619" width="9.140625" style="7"/>
    <col min="7620" max="7620" width="20.140625" style="7" customWidth="1"/>
    <col min="7621" max="7621" width="4" style="7" customWidth="1"/>
    <col min="7622" max="7622" width="19.5703125" style="7" customWidth="1"/>
    <col min="7623" max="7630" width="11" style="7" customWidth="1"/>
    <col min="7631" max="7875" width="9.140625" style="7"/>
    <col min="7876" max="7876" width="20.140625" style="7" customWidth="1"/>
    <col min="7877" max="7877" width="4" style="7" customWidth="1"/>
    <col min="7878" max="7878" width="19.5703125" style="7" customWidth="1"/>
    <col min="7879" max="7886" width="11" style="7" customWidth="1"/>
    <col min="7887" max="8131" width="9.140625" style="7"/>
    <col min="8132" max="8132" width="20.140625" style="7" customWidth="1"/>
    <col min="8133" max="8133" width="4" style="7" customWidth="1"/>
    <col min="8134" max="8134" width="19.5703125" style="7" customWidth="1"/>
    <col min="8135" max="8142" width="11" style="7" customWidth="1"/>
    <col min="8143" max="8387" width="9.140625" style="7"/>
    <col min="8388" max="8388" width="20.140625" style="7" customWidth="1"/>
    <col min="8389" max="8389" width="4" style="7" customWidth="1"/>
    <col min="8390" max="8390" width="19.5703125" style="7" customWidth="1"/>
    <col min="8391" max="8398" width="11" style="7" customWidth="1"/>
    <col min="8399" max="8643" width="9.140625" style="7"/>
    <col min="8644" max="8644" width="20.140625" style="7" customWidth="1"/>
    <col min="8645" max="8645" width="4" style="7" customWidth="1"/>
    <col min="8646" max="8646" width="19.5703125" style="7" customWidth="1"/>
    <col min="8647" max="8654" width="11" style="7" customWidth="1"/>
    <col min="8655" max="8899" width="9.140625" style="7"/>
    <col min="8900" max="8900" width="20.140625" style="7" customWidth="1"/>
    <col min="8901" max="8901" width="4" style="7" customWidth="1"/>
    <col min="8902" max="8902" width="19.5703125" style="7" customWidth="1"/>
    <col min="8903" max="8910" width="11" style="7" customWidth="1"/>
    <col min="8911" max="9155" width="9.140625" style="7"/>
    <col min="9156" max="9156" width="20.140625" style="7" customWidth="1"/>
    <col min="9157" max="9157" width="4" style="7" customWidth="1"/>
    <col min="9158" max="9158" width="19.5703125" style="7" customWidth="1"/>
    <col min="9159" max="9166" width="11" style="7" customWidth="1"/>
    <col min="9167" max="9411" width="9.140625" style="7"/>
    <col min="9412" max="9412" width="20.140625" style="7" customWidth="1"/>
    <col min="9413" max="9413" width="4" style="7" customWidth="1"/>
    <col min="9414" max="9414" width="19.5703125" style="7" customWidth="1"/>
    <col min="9415" max="9422" width="11" style="7" customWidth="1"/>
    <col min="9423" max="9667" width="9.140625" style="7"/>
    <col min="9668" max="9668" width="20.140625" style="7" customWidth="1"/>
    <col min="9669" max="9669" width="4" style="7" customWidth="1"/>
    <col min="9670" max="9670" width="19.5703125" style="7" customWidth="1"/>
    <col min="9671" max="9678" width="11" style="7" customWidth="1"/>
    <col min="9679" max="9923" width="9.140625" style="7"/>
    <col min="9924" max="9924" width="20.140625" style="7" customWidth="1"/>
    <col min="9925" max="9925" width="4" style="7" customWidth="1"/>
    <col min="9926" max="9926" width="19.5703125" style="7" customWidth="1"/>
    <col min="9927" max="9934" width="11" style="7" customWidth="1"/>
    <col min="9935" max="10179" width="9.140625" style="7"/>
    <col min="10180" max="10180" width="20.140625" style="7" customWidth="1"/>
    <col min="10181" max="10181" width="4" style="7" customWidth="1"/>
    <col min="10182" max="10182" width="19.5703125" style="7" customWidth="1"/>
    <col min="10183" max="10190" width="11" style="7" customWidth="1"/>
    <col min="10191" max="10435" width="9.140625" style="7"/>
    <col min="10436" max="10436" width="20.140625" style="7" customWidth="1"/>
    <col min="10437" max="10437" width="4" style="7" customWidth="1"/>
    <col min="10438" max="10438" width="19.5703125" style="7" customWidth="1"/>
    <col min="10439" max="10446" width="11" style="7" customWidth="1"/>
    <col min="10447" max="10691" width="9.140625" style="7"/>
    <col min="10692" max="10692" width="20.140625" style="7" customWidth="1"/>
    <col min="10693" max="10693" width="4" style="7" customWidth="1"/>
    <col min="10694" max="10694" width="19.5703125" style="7" customWidth="1"/>
    <col min="10695" max="10702" width="11" style="7" customWidth="1"/>
    <col min="10703" max="10947" width="9.140625" style="7"/>
    <col min="10948" max="10948" width="20.140625" style="7" customWidth="1"/>
    <col min="10949" max="10949" width="4" style="7" customWidth="1"/>
    <col min="10950" max="10950" width="19.5703125" style="7" customWidth="1"/>
    <col min="10951" max="10958" width="11" style="7" customWidth="1"/>
    <col min="10959" max="11203" width="9.140625" style="7"/>
    <col min="11204" max="11204" width="20.140625" style="7" customWidth="1"/>
    <col min="11205" max="11205" width="4" style="7" customWidth="1"/>
    <col min="11206" max="11206" width="19.5703125" style="7" customWidth="1"/>
    <col min="11207" max="11214" width="11" style="7" customWidth="1"/>
    <col min="11215" max="11459" width="9.140625" style="7"/>
    <col min="11460" max="11460" width="20.140625" style="7" customWidth="1"/>
    <col min="11461" max="11461" width="4" style="7" customWidth="1"/>
    <col min="11462" max="11462" width="19.5703125" style="7" customWidth="1"/>
    <col min="11463" max="11470" width="11" style="7" customWidth="1"/>
    <col min="11471" max="11715" width="9.140625" style="7"/>
    <col min="11716" max="11716" width="20.140625" style="7" customWidth="1"/>
    <col min="11717" max="11717" width="4" style="7" customWidth="1"/>
    <col min="11718" max="11718" width="19.5703125" style="7" customWidth="1"/>
    <col min="11719" max="11726" width="11" style="7" customWidth="1"/>
    <col min="11727" max="11971" width="9.140625" style="7"/>
    <col min="11972" max="11972" width="20.140625" style="7" customWidth="1"/>
    <col min="11973" max="11973" width="4" style="7" customWidth="1"/>
    <col min="11974" max="11974" width="19.5703125" style="7" customWidth="1"/>
    <col min="11975" max="11982" width="11" style="7" customWidth="1"/>
    <col min="11983" max="12227" width="9.140625" style="7"/>
    <col min="12228" max="12228" width="20.140625" style="7" customWidth="1"/>
    <col min="12229" max="12229" width="4" style="7" customWidth="1"/>
    <col min="12230" max="12230" width="19.5703125" style="7" customWidth="1"/>
    <col min="12231" max="12238" width="11" style="7" customWidth="1"/>
    <col min="12239" max="12483" width="9.140625" style="7"/>
    <col min="12484" max="12484" width="20.140625" style="7" customWidth="1"/>
    <col min="12485" max="12485" width="4" style="7" customWidth="1"/>
    <col min="12486" max="12486" width="19.5703125" style="7" customWidth="1"/>
    <col min="12487" max="12494" width="11" style="7" customWidth="1"/>
    <col min="12495" max="12739" width="9.140625" style="7"/>
    <col min="12740" max="12740" width="20.140625" style="7" customWidth="1"/>
    <col min="12741" max="12741" width="4" style="7" customWidth="1"/>
    <col min="12742" max="12742" width="19.5703125" style="7" customWidth="1"/>
    <col min="12743" max="12750" width="11" style="7" customWidth="1"/>
    <col min="12751" max="12995" width="9.140625" style="7"/>
    <col min="12996" max="12996" width="20.140625" style="7" customWidth="1"/>
    <col min="12997" max="12997" width="4" style="7" customWidth="1"/>
    <col min="12998" max="12998" width="19.5703125" style="7" customWidth="1"/>
    <col min="12999" max="13006" width="11" style="7" customWidth="1"/>
    <col min="13007" max="13251" width="9.140625" style="7"/>
    <col min="13252" max="13252" width="20.140625" style="7" customWidth="1"/>
    <col min="13253" max="13253" width="4" style="7" customWidth="1"/>
    <col min="13254" max="13254" width="19.5703125" style="7" customWidth="1"/>
    <col min="13255" max="13262" width="11" style="7" customWidth="1"/>
    <col min="13263" max="13507" width="9.140625" style="7"/>
    <col min="13508" max="13508" width="20.140625" style="7" customWidth="1"/>
    <col min="13509" max="13509" width="4" style="7" customWidth="1"/>
    <col min="13510" max="13510" width="19.5703125" style="7" customWidth="1"/>
    <col min="13511" max="13518" width="11" style="7" customWidth="1"/>
    <col min="13519" max="13763" width="9.140625" style="7"/>
    <col min="13764" max="13764" width="20.140625" style="7" customWidth="1"/>
    <col min="13765" max="13765" width="4" style="7" customWidth="1"/>
    <col min="13766" max="13766" width="19.5703125" style="7" customWidth="1"/>
    <col min="13767" max="13774" width="11" style="7" customWidth="1"/>
    <col min="13775" max="14019" width="9.140625" style="7"/>
    <col min="14020" max="14020" width="20.140625" style="7" customWidth="1"/>
    <col min="14021" max="14021" width="4" style="7" customWidth="1"/>
    <col min="14022" max="14022" width="19.5703125" style="7" customWidth="1"/>
    <col min="14023" max="14030" width="11" style="7" customWidth="1"/>
    <col min="14031" max="14275" width="9.140625" style="7"/>
    <col min="14276" max="14276" width="20.140625" style="7" customWidth="1"/>
    <col min="14277" max="14277" width="4" style="7" customWidth="1"/>
    <col min="14278" max="14278" width="19.5703125" style="7" customWidth="1"/>
    <col min="14279" max="14286" width="11" style="7" customWidth="1"/>
    <col min="14287" max="14531" width="9.140625" style="7"/>
    <col min="14532" max="14532" width="20.140625" style="7" customWidth="1"/>
    <col min="14533" max="14533" width="4" style="7" customWidth="1"/>
    <col min="14534" max="14534" width="19.5703125" style="7" customWidth="1"/>
    <col min="14535" max="14542" width="11" style="7" customWidth="1"/>
    <col min="14543" max="14787" width="9.140625" style="7"/>
    <col min="14788" max="14788" width="20.140625" style="7" customWidth="1"/>
    <col min="14789" max="14789" width="4" style="7" customWidth="1"/>
    <col min="14790" max="14790" width="19.5703125" style="7" customWidth="1"/>
    <col min="14791" max="14798" width="11" style="7" customWidth="1"/>
    <col min="14799" max="15043" width="9.140625" style="7"/>
    <col min="15044" max="15044" width="20.140625" style="7" customWidth="1"/>
    <col min="15045" max="15045" width="4" style="7" customWidth="1"/>
    <col min="15046" max="15046" width="19.5703125" style="7" customWidth="1"/>
    <col min="15047" max="15054" width="11" style="7" customWidth="1"/>
    <col min="15055" max="15299" width="9.140625" style="7"/>
    <col min="15300" max="15300" width="20.140625" style="7" customWidth="1"/>
    <col min="15301" max="15301" width="4" style="7" customWidth="1"/>
    <col min="15302" max="15302" width="19.5703125" style="7" customWidth="1"/>
    <col min="15303" max="15310" width="11" style="7" customWidth="1"/>
    <col min="15311" max="15555" width="9.140625" style="7"/>
    <col min="15556" max="15556" width="20.140625" style="7" customWidth="1"/>
    <col min="15557" max="15557" width="4" style="7" customWidth="1"/>
    <col min="15558" max="15558" width="19.5703125" style="7" customWidth="1"/>
    <col min="15559" max="15566" width="11" style="7" customWidth="1"/>
    <col min="15567" max="15811" width="9.140625" style="7"/>
    <col min="15812" max="15812" width="20.140625" style="7" customWidth="1"/>
    <col min="15813" max="15813" width="4" style="7" customWidth="1"/>
    <col min="15814" max="15814" width="19.5703125" style="7" customWidth="1"/>
    <col min="15815" max="15822" width="11" style="7" customWidth="1"/>
    <col min="15823" max="16067" width="9.140625" style="7"/>
    <col min="16068" max="16068" width="20.140625" style="7" customWidth="1"/>
    <col min="16069" max="16069" width="4" style="7" customWidth="1"/>
    <col min="16070" max="16070" width="19.5703125" style="7" customWidth="1"/>
    <col min="16071" max="16078" width="11" style="7" customWidth="1"/>
    <col min="16079" max="16384" width="9.140625" style="7"/>
  </cols>
  <sheetData>
    <row r="1" spans="1:3" ht="30" customHeight="1" x14ac:dyDescent="0.25">
      <c r="A1" s="641" t="s">
        <v>61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108">
        <f>SUM(B7:B18)</f>
        <v>43681600</v>
      </c>
      <c r="C5" s="108">
        <f>SUM(C7:C18)</f>
        <v>16253567.539999999</v>
      </c>
    </row>
    <row r="6" spans="1:3" s="12" customFormat="1" x14ac:dyDescent="0.25">
      <c r="A6" s="10" t="s">
        <v>4</v>
      </c>
      <c r="B6" s="74"/>
      <c r="C6" s="74"/>
    </row>
    <row r="7" spans="1:3" s="12" customFormat="1" x14ac:dyDescent="0.25">
      <c r="A7" s="13" t="s">
        <v>8</v>
      </c>
      <c r="B7" s="166">
        <v>15900230</v>
      </c>
      <c r="C7" s="166">
        <v>5520926.5</v>
      </c>
    </row>
    <row r="8" spans="1:3" s="12" customFormat="1" x14ac:dyDescent="0.25">
      <c r="A8" s="13" t="s">
        <v>13</v>
      </c>
      <c r="B8" s="166"/>
      <c r="C8" s="166"/>
    </row>
    <row r="9" spans="1:3" s="12" customFormat="1" x14ac:dyDescent="0.25">
      <c r="A9" s="13" t="s">
        <v>9</v>
      </c>
      <c r="B9" s="166">
        <v>4801870</v>
      </c>
      <c r="C9" s="166">
        <v>1422296.59</v>
      </c>
    </row>
    <row r="10" spans="1:3" s="12" customFormat="1" x14ac:dyDescent="0.25">
      <c r="A10" s="13" t="s">
        <v>10</v>
      </c>
      <c r="B10" s="166">
        <v>92190</v>
      </c>
      <c r="C10" s="166">
        <v>12167.67</v>
      </c>
    </row>
    <row r="11" spans="1:3" s="12" customFormat="1" x14ac:dyDescent="0.25">
      <c r="A11" s="13" t="s">
        <v>15</v>
      </c>
      <c r="B11" s="166">
        <v>208928</v>
      </c>
      <c r="C11" s="166">
        <v>53273.87</v>
      </c>
    </row>
    <row r="12" spans="1:3" s="12" customFormat="1" ht="23.25" x14ac:dyDescent="0.25">
      <c r="A12" s="13" t="s">
        <v>14</v>
      </c>
      <c r="B12" s="166"/>
      <c r="C12" s="166"/>
    </row>
    <row r="13" spans="1:3" s="12" customFormat="1" x14ac:dyDescent="0.25">
      <c r="A13" s="13" t="s">
        <v>16</v>
      </c>
      <c r="B13" s="166">
        <v>0</v>
      </c>
      <c r="C13" s="166">
        <v>0</v>
      </c>
    </row>
    <row r="14" spans="1:3" s="12" customFormat="1" x14ac:dyDescent="0.25">
      <c r="A14" s="13" t="s">
        <v>11</v>
      </c>
      <c r="B14" s="166">
        <v>11662280</v>
      </c>
      <c r="C14" s="166">
        <v>5020038.919999999</v>
      </c>
    </row>
    <row r="15" spans="1:3" s="12" customFormat="1" x14ac:dyDescent="0.25">
      <c r="A15" s="13" t="s">
        <v>12</v>
      </c>
      <c r="B15" s="166">
        <v>6234293</v>
      </c>
      <c r="C15" s="166">
        <v>2181487.79</v>
      </c>
    </row>
    <row r="16" spans="1:3" s="12" customFormat="1" x14ac:dyDescent="0.25">
      <c r="A16" s="10" t="s">
        <v>5</v>
      </c>
      <c r="B16" s="166">
        <v>40000</v>
      </c>
      <c r="C16" s="166">
        <v>0</v>
      </c>
    </row>
    <row r="17" spans="1:3" s="12" customFormat="1" ht="30" customHeight="1" x14ac:dyDescent="0.25">
      <c r="A17" s="10" t="s">
        <v>6</v>
      </c>
      <c r="B17" s="166">
        <v>850800</v>
      </c>
      <c r="C17" s="166">
        <v>343912</v>
      </c>
    </row>
    <row r="18" spans="1:3" s="12" customFormat="1" ht="25.5" x14ac:dyDescent="0.25">
      <c r="A18" s="10" t="s">
        <v>7</v>
      </c>
      <c r="B18" s="166">
        <v>3891009</v>
      </c>
      <c r="C18" s="166">
        <v>1699464.2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108">
        <f>SUM(B24:B34)</f>
        <v>46630300</v>
      </c>
      <c r="C22" s="108">
        <f>SUM(C24:C34)</f>
        <v>17153541.93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180">
        <v>28189947</v>
      </c>
      <c r="C24" s="180">
        <v>10853235.189999999</v>
      </c>
    </row>
    <row r="25" spans="1:3" s="12" customFormat="1" x14ac:dyDescent="0.25">
      <c r="A25" s="13" t="s">
        <v>13</v>
      </c>
      <c r="B25" s="180">
        <v>250000</v>
      </c>
      <c r="C25" s="180">
        <v>23500</v>
      </c>
    </row>
    <row r="26" spans="1:3" s="12" customFormat="1" x14ac:dyDescent="0.25">
      <c r="A26" s="13" t="s">
        <v>9</v>
      </c>
      <c r="B26" s="180">
        <v>8513353</v>
      </c>
      <c r="C26" s="180">
        <v>3541532.69</v>
      </c>
    </row>
    <row r="27" spans="1:3" s="12" customFormat="1" x14ac:dyDescent="0.25">
      <c r="A27" s="13" t="s">
        <v>10</v>
      </c>
      <c r="B27" s="180">
        <v>80600</v>
      </c>
      <c r="C27" s="180">
        <v>31043.53</v>
      </c>
    </row>
    <row r="28" spans="1:3" s="12" customFormat="1" ht="23.25" x14ac:dyDescent="0.25">
      <c r="A28" s="13" t="s">
        <v>14</v>
      </c>
      <c r="B28" s="180">
        <v>550000</v>
      </c>
      <c r="C28" s="180">
        <v>47730</v>
      </c>
    </row>
    <row r="29" spans="1:3" s="12" customFormat="1" x14ac:dyDescent="0.25">
      <c r="A29" s="13" t="s">
        <v>18</v>
      </c>
      <c r="B29" s="180">
        <v>380000</v>
      </c>
      <c r="C29" s="180">
        <v>140021.85999999999</v>
      </c>
    </row>
    <row r="30" spans="1:3" s="12" customFormat="1" x14ac:dyDescent="0.25">
      <c r="A30" s="13" t="s">
        <v>11</v>
      </c>
      <c r="B30" s="180">
        <v>155600</v>
      </c>
      <c r="C30" s="180">
        <v>107335.22</v>
      </c>
    </row>
    <row r="31" spans="1:3" s="12" customFormat="1" x14ac:dyDescent="0.25">
      <c r="A31" s="13" t="s">
        <v>12</v>
      </c>
      <c r="B31" s="180">
        <v>1550000</v>
      </c>
      <c r="C31" s="180">
        <v>593294.14</v>
      </c>
    </row>
    <row r="32" spans="1:3" s="12" customFormat="1" x14ac:dyDescent="0.25">
      <c r="A32" s="10" t="s">
        <v>5</v>
      </c>
      <c r="B32" s="180">
        <v>516000</v>
      </c>
      <c r="C32" s="180">
        <v>105985</v>
      </c>
    </row>
    <row r="33" spans="1:3" s="12" customFormat="1" ht="25.5" x14ac:dyDescent="0.25">
      <c r="A33" s="10" t="s">
        <v>6</v>
      </c>
      <c r="B33" s="180">
        <v>2000000</v>
      </c>
      <c r="C33" s="180">
        <v>194537.5</v>
      </c>
    </row>
    <row r="34" spans="1:3" s="12" customFormat="1" ht="25.5" x14ac:dyDescent="0.25">
      <c r="A34" s="10" t="s">
        <v>7</v>
      </c>
      <c r="B34" s="180">
        <v>4444800</v>
      </c>
      <c r="C34" s="180">
        <v>1515326.8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26363500</v>
      </c>
      <c r="C38" s="8">
        <f>SUM(C40:C50)</f>
        <v>9547693.9499999993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180">
        <v>16804532</v>
      </c>
      <c r="C40" s="180">
        <v>6234707.3799999999</v>
      </c>
    </row>
    <row r="41" spans="1:3" s="12" customFormat="1" x14ac:dyDescent="0.25">
      <c r="A41" s="13" t="s">
        <v>13</v>
      </c>
      <c r="B41" s="180"/>
      <c r="C41" s="180"/>
    </row>
    <row r="42" spans="1:3" s="12" customFormat="1" x14ac:dyDescent="0.25">
      <c r="A42" s="13" t="s">
        <v>9</v>
      </c>
      <c r="B42" s="180">
        <v>5074968</v>
      </c>
      <c r="C42" s="180">
        <v>1858659.11</v>
      </c>
    </row>
    <row r="43" spans="1:3" s="12" customFormat="1" x14ac:dyDescent="0.25">
      <c r="A43" s="13" t="s">
        <v>10</v>
      </c>
      <c r="B43" s="180"/>
      <c r="C43" s="180"/>
    </row>
    <row r="44" spans="1:3" s="12" customFormat="1" ht="23.25" x14ac:dyDescent="0.25">
      <c r="A44" s="13" t="s">
        <v>14</v>
      </c>
      <c r="B44" s="180"/>
      <c r="C44" s="180"/>
    </row>
    <row r="45" spans="1:3" s="12" customFormat="1" x14ac:dyDescent="0.25">
      <c r="A45" s="13" t="s">
        <v>18</v>
      </c>
      <c r="B45" s="180"/>
      <c r="C45" s="180"/>
    </row>
    <row r="46" spans="1:3" s="12" customFormat="1" x14ac:dyDescent="0.25">
      <c r="A46" s="13" t="s">
        <v>11</v>
      </c>
      <c r="B46" s="180">
        <v>250000</v>
      </c>
      <c r="C46" s="180">
        <v>224160.46</v>
      </c>
    </row>
    <row r="47" spans="1:3" s="12" customFormat="1" x14ac:dyDescent="0.25">
      <c r="A47" s="13" t="s">
        <v>12</v>
      </c>
      <c r="B47" s="180">
        <v>0</v>
      </c>
      <c r="C47" s="180">
        <v>0</v>
      </c>
    </row>
    <row r="48" spans="1:3" s="12" customFormat="1" x14ac:dyDescent="0.25">
      <c r="A48" s="10" t="s">
        <v>5</v>
      </c>
      <c r="B48" s="180">
        <v>0</v>
      </c>
      <c r="C48" s="180">
        <v>0</v>
      </c>
    </row>
    <row r="49" spans="1:3" s="12" customFormat="1" ht="25.5" x14ac:dyDescent="0.25">
      <c r="A49" s="10" t="s">
        <v>6</v>
      </c>
      <c r="B49" s="180"/>
      <c r="C49" s="180"/>
    </row>
    <row r="50" spans="1:3" s="12" customFormat="1" ht="25.5" x14ac:dyDescent="0.25">
      <c r="A50" s="10" t="s">
        <v>7</v>
      </c>
      <c r="B50" s="180">
        <v>4234000</v>
      </c>
      <c r="C50" s="180">
        <v>1230167</v>
      </c>
    </row>
    <row r="51" spans="1:3" s="12" customFormat="1" x14ac:dyDescent="0.25">
      <c r="A51" s="10"/>
      <c r="B51" s="118"/>
      <c r="C51" s="118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108">
        <f>B56+B58+B59+B61+B62+B63+B64+B65+B66+B57+B60</f>
        <v>15300800</v>
      </c>
      <c r="C54" s="108">
        <f>C56+C58+C59+C61+C62+C63+C64+C65+C66+C57+C60</f>
        <v>6418637.8499999996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166">
        <v>9785637</v>
      </c>
      <c r="C56" s="166">
        <v>4051646.85</v>
      </c>
    </row>
    <row r="57" spans="1:3" s="12" customFormat="1" x14ac:dyDescent="0.25">
      <c r="A57" s="13" t="s">
        <v>13</v>
      </c>
      <c r="B57" s="166">
        <v>0</v>
      </c>
      <c r="C57" s="166">
        <v>0</v>
      </c>
    </row>
    <row r="58" spans="1:3" s="12" customFormat="1" x14ac:dyDescent="0.25">
      <c r="A58" s="13" t="s">
        <v>9</v>
      </c>
      <c r="B58" s="166">
        <v>2955263</v>
      </c>
      <c r="C58" s="166">
        <v>1217522.06</v>
      </c>
    </row>
    <row r="59" spans="1:3" s="12" customFormat="1" x14ac:dyDescent="0.25">
      <c r="A59" s="13" t="s">
        <v>10</v>
      </c>
      <c r="B59" s="166">
        <v>14000</v>
      </c>
      <c r="C59" s="166">
        <v>5750.6</v>
      </c>
    </row>
    <row r="60" spans="1:3" s="12" customFormat="1" ht="23.25" x14ac:dyDescent="0.25">
      <c r="A60" s="13" t="s">
        <v>14</v>
      </c>
      <c r="B60" s="166"/>
      <c r="C60" s="166"/>
    </row>
    <row r="61" spans="1:3" s="12" customFormat="1" x14ac:dyDescent="0.25">
      <c r="A61" s="13" t="s">
        <v>21</v>
      </c>
      <c r="B61" s="166">
        <v>42000</v>
      </c>
      <c r="C61" s="166">
        <v>15872.64</v>
      </c>
    </row>
    <row r="62" spans="1:3" s="12" customFormat="1" x14ac:dyDescent="0.25">
      <c r="A62" s="13" t="s">
        <v>11</v>
      </c>
      <c r="B62" s="166">
        <v>62700</v>
      </c>
      <c r="C62" s="166">
        <v>16452.740000000002</v>
      </c>
    </row>
    <row r="63" spans="1:3" s="12" customFormat="1" x14ac:dyDescent="0.25">
      <c r="A63" s="13" t="s">
        <v>12</v>
      </c>
      <c r="B63" s="166">
        <v>89800</v>
      </c>
      <c r="C63" s="166">
        <v>18479.490000000002</v>
      </c>
    </row>
    <row r="64" spans="1:3" s="12" customFormat="1" x14ac:dyDescent="0.25">
      <c r="A64" s="10" t="s">
        <v>5</v>
      </c>
      <c r="B64" s="166">
        <v>0</v>
      </c>
      <c r="C64" s="166">
        <v>0</v>
      </c>
    </row>
    <row r="65" spans="1:3" s="12" customFormat="1" ht="25.5" x14ac:dyDescent="0.25">
      <c r="A65" s="10" t="s">
        <v>6</v>
      </c>
      <c r="B65" s="166">
        <v>106140</v>
      </c>
      <c r="C65" s="166">
        <v>33760</v>
      </c>
    </row>
    <row r="66" spans="1:3" s="12" customFormat="1" ht="25.5" x14ac:dyDescent="0.25">
      <c r="A66" s="10" t="s">
        <v>7</v>
      </c>
      <c r="B66" s="166">
        <v>2245260</v>
      </c>
      <c r="C66" s="166">
        <v>1059153.47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4"/>
      <c r="B68" s="14"/>
      <c r="C68" s="14"/>
    </row>
    <row r="69" spans="1:3" s="12" customFormat="1" x14ac:dyDescent="0.25">
      <c r="A69" s="15" t="s">
        <v>0</v>
      </c>
      <c r="B69" s="15" t="s">
        <v>2</v>
      </c>
      <c r="C69" s="15" t="s">
        <v>3</v>
      </c>
    </row>
    <row r="70" spans="1:3" s="12" customFormat="1" x14ac:dyDescent="0.25">
      <c r="A70" s="15" t="s">
        <v>1</v>
      </c>
      <c r="B70" s="15">
        <v>2</v>
      </c>
      <c r="C70" s="15">
        <v>3</v>
      </c>
    </row>
    <row r="71" spans="1:3" s="12" customFormat="1" x14ac:dyDescent="0.25">
      <c r="A71" s="3" t="s">
        <v>23</v>
      </c>
      <c r="B71" s="108">
        <f>B73+B75+B76+B79+B80+B81+B82+B83+B74+B77+B78</f>
        <v>24210100</v>
      </c>
      <c r="C71" s="108">
        <f>SUM(C73:C83)</f>
        <v>10490621.34</v>
      </c>
    </row>
    <row r="72" spans="1:3" s="12" customFormat="1" x14ac:dyDescent="0.25">
      <c r="A72" s="10" t="s">
        <v>4</v>
      </c>
      <c r="B72" s="74"/>
      <c r="C72" s="74"/>
    </row>
    <row r="73" spans="1:3" s="12" customFormat="1" x14ac:dyDescent="0.25">
      <c r="A73" s="13" t="s">
        <v>8</v>
      </c>
      <c r="B73" s="166">
        <v>12268320</v>
      </c>
      <c r="C73" s="180">
        <v>4845720.21</v>
      </c>
    </row>
    <row r="74" spans="1:3" s="12" customFormat="1" x14ac:dyDescent="0.25">
      <c r="A74" s="13" t="s">
        <v>13</v>
      </c>
      <c r="B74" s="166">
        <v>3000</v>
      </c>
      <c r="C74" s="180">
        <v>21815</v>
      </c>
    </row>
    <row r="75" spans="1:3" s="12" customFormat="1" x14ac:dyDescent="0.25">
      <c r="A75" s="13" t="s">
        <v>9</v>
      </c>
      <c r="B75" s="166">
        <v>3704980</v>
      </c>
      <c r="C75" s="180">
        <v>1459094.84</v>
      </c>
    </row>
    <row r="76" spans="1:3" s="12" customFormat="1" x14ac:dyDescent="0.25">
      <c r="A76" s="13" t="s">
        <v>10</v>
      </c>
      <c r="B76" s="166">
        <v>16000</v>
      </c>
      <c r="C76" s="180">
        <v>6054.51</v>
      </c>
    </row>
    <row r="77" spans="1:3" s="12" customFormat="1" ht="23.25" x14ac:dyDescent="0.25">
      <c r="A77" s="13" t="s">
        <v>14</v>
      </c>
      <c r="B77" s="166">
        <v>30000</v>
      </c>
      <c r="C77" s="180">
        <v>27430</v>
      </c>
    </row>
    <row r="78" spans="1:3" s="12" customFormat="1" x14ac:dyDescent="0.25">
      <c r="A78" s="13" t="s">
        <v>21</v>
      </c>
      <c r="B78" s="166">
        <v>72000</v>
      </c>
      <c r="C78" s="180">
        <v>22742.58</v>
      </c>
    </row>
    <row r="79" spans="1:3" s="12" customFormat="1" x14ac:dyDescent="0.25">
      <c r="A79" s="13" t="s">
        <v>11</v>
      </c>
      <c r="B79" s="166"/>
      <c r="C79" s="180"/>
    </row>
    <row r="80" spans="1:3" s="12" customFormat="1" x14ac:dyDescent="0.25">
      <c r="A80" s="13" t="s">
        <v>12</v>
      </c>
      <c r="B80" s="166">
        <f>1279200-19900</f>
        <v>1259300</v>
      </c>
      <c r="C80" s="180">
        <v>116761.48</v>
      </c>
    </row>
    <row r="81" spans="1:3" s="12" customFormat="1" x14ac:dyDescent="0.25">
      <c r="A81" s="10" t="s">
        <v>5</v>
      </c>
      <c r="B81" s="166">
        <v>353000</v>
      </c>
      <c r="C81" s="180">
        <v>13686</v>
      </c>
    </row>
    <row r="82" spans="1:3" s="12" customFormat="1" ht="25.5" x14ac:dyDescent="0.25">
      <c r="A82" s="10" t="s">
        <v>6</v>
      </c>
      <c r="B82" s="166"/>
      <c r="C82" s="180">
        <v>305980</v>
      </c>
    </row>
    <row r="83" spans="1:3" s="12" customFormat="1" ht="25.5" x14ac:dyDescent="0.25">
      <c r="A83" s="10" t="s">
        <v>7</v>
      </c>
      <c r="B83" s="166">
        <v>6503500</v>
      </c>
      <c r="C83" s="180">
        <v>3671336.72</v>
      </c>
    </row>
    <row r="84" spans="1:3" s="12" customFormat="1" x14ac:dyDescent="0.25">
      <c r="A84" s="14"/>
      <c r="B84" s="14"/>
      <c r="C84" s="14"/>
    </row>
    <row r="85" spans="1:3" s="12" customFormat="1" x14ac:dyDescent="0.25">
      <c r="A85" s="15" t="s">
        <v>0</v>
      </c>
      <c r="B85" s="15" t="s">
        <v>2</v>
      </c>
      <c r="C85" s="15" t="s">
        <v>3</v>
      </c>
    </row>
    <row r="86" spans="1:3" s="12" customFormat="1" x14ac:dyDescent="0.25">
      <c r="A86" s="15" t="s">
        <v>1</v>
      </c>
      <c r="B86" s="15">
        <v>2</v>
      </c>
      <c r="C86" s="15">
        <v>3</v>
      </c>
    </row>
    <row r="87" spans="1:3" s="12" customFormat="1" ht="18" customHeight="1" x14ac:dyDescent="0.25">
      <c r="A87" s="3" t="s">
        <v>24</v>
      </c>
      <c r="B87" s="108">
        <f>SUM(B89:B99)</f>
        <v>34810000</v>
      </c>
      <c r="C87" s="108">
        <f>SUM(C89:C99)</f>
        <v>19456639.690000005</v>
      </c>
    </row>
    <row r="88" spans="1:3" s="12" customFormat="1" x14ac:dyDescent="0.25">
      <c r="A88" s="10" t="s">
        <v>4</v>
      </c>
      <c r="B88" s="74"/>
      <c r="C88" s="74"/>
    </row>
    <row r="89" spans="1:3" s="12" customFormat="1" x14ac:dyDescent="0.25">
      <c r="A89" s="13" t="s">
        <v>8</v>
      </c>
      <c r="B89" s="166">
        <v>21952151</v>
      </c>
      <c r="C89" s="166">
        <v>8592280.7800000012</v>
      </c>
    </row>
    <row r="90" spans="1:3" s="12" customFormat="1" x14ac:dyDescent="0.25">
      <c r="A90" s="13" t="s">
        <v>13</v>
      </c>
      <c r="B90" s="166">
        <v>0</v>
      </c>
      <c r="C90" s="166">
        <v>0</v>
      </c>
    </row>
    <row r="91" spans="1:3" s="12" customFormat="1" x14ac:dyDescent="0.25">
      <c r="A91" s="13" t="s">
        <v>9</v>
      </c>
      <c r="B91" s="166">
        <v>6629549</v>
      </c>
      <c r="C91" s="166">
        <v>8592280.7800000012</v>
      </c>
    </row>
    <row r="92" spans="1:3" s="12" customFormat="1" x14ac:dyDescent="0.25">
      <c r="A92" s="13" t="s">
        <v>10</v>
      </c>
      <c r="B92" s="166">
        <v>44203</v>
      </c>
      <c r="C92" s="166">
        <v>12530.35</v>
      </c>
    </row>
    <row r="93" spans="1:3" s="12" customFormat="1" ht="23.25" x14ac:dyDescent="0.25">
      <c r="A93" s="13" t="s">
        <v>14</v>
      </c>
      <c r="B93" s="166">
        <v>40000</v>
      </c>
      <c r="C93" s="166">
        <v>0</v>
      </c>
    </row>
    <row r="94" spans="1:3" s="12" customFormat="1" x14ac:dyDescent="0.25">
      <c r="A94" s="13" t="s">
        <v>21</v>
      </c>
      <c r="B94" s="166">
        <v>253030</v>
      </c>
      <c r="C94" s="166">
        <v>131174.12000000002</v>
      </c>
    </row>
    <row r="95" spans="1:3" s="12" customFormat="1" x14ac:dyDescent="0.25">
      <c r="A95" s="13" t="s">
        <v>11</v>
      </c>
      <c r="B95" s="166">
        <v>372000</v>
      </c>
      <c r="C95" s="166">
        <v>11050</v>
      </c>
    </row>
    <row r="96" spans="1:3" s="12" customFormat="1" x14ac:dyDescent="0.25">
      <c r="A96" s="13" t="s">
        <v>12</v>
      </c>
      <c r="B96" s="166">
        <v>822576</v>
      </c>
      <c r="C96" s="166">
        <v>432985.18999999994</v>
      </c>
    </row>
    <row r="97" spans="1:3" s="12" customFormat="1" x14ac:dyDescent="0.25">
      <c r="A97" s="10" t="s">
        <v>5</v>
      </c>
      <c r="B97" s="166">
        <v>73007</v>
      </c>
      <c r="C97" s="166">
        <v>26926.14</v>
      </c>
    </row>
    <row r="98" spans="1:3" s="12" customFormat="1" ht="25.5" x14ac:dyDescent="0.25">
      <c r="A98" s="10" t="s">
        <v>6</v>
      </c>
      <c r="B98" s="166">
        <v>529128</v>
      </c>
      <c r="C98" s="166">
        <v>194304</v>
      </c>
    </row>
    <row r="99" spans="1:3" s="12" customFormat="1" ht="25.5" x14ac:dyDescent="0.25">
      <c r="A99" s="10" t="s">
        <v>7</v>
      </c>
      <c r="B99" s="166">
        <v>4094356</v>
      </c>
      <c r="C99" s="166">
        <v>1463108.33</v>
      </c>
    </row>
    <row r="100" spans="1:3" s="12" customFormat="1" x14ac:dyDescent="0.25">
      <c r="A100" s="14"/>
      <c r="B100" s="14"/>
      <c r="C100" s="14"/>
    </row>
    <row r="101" spans="1:3" s="12" customFormat="1" x14ac:dyDescent="0.25">
      <c r="A101" s="15" t="s">
        <v>0</v>
      </c>
      <c r="B101" s="15" t="s">
        <v>2</v>
      </c>
      <c r="C101" s="15" t="s">
        <v>3</v>
      </c>
    </row>
    <row r="102" spans="1:3" s="12" customFormat="1" x14ac:dyDescent="0.25">
      <c r="A102" s="15" t="s">
        <v>1</v>
      </c>
      <c r="B102" s="15">
        <v>2</v>
      </c>
      <c r="C102" s="15">
        <v>3</v>
      </c>
    </row>
    <row r="103" spans="1:3" s="12" customFormat="1" x14ac:dyDescent="0.25">
      <c r="A103" s="3" t="s">
        <v>25</v>
      </c>
      <c r="B103" s="8">
        <f>SUM(B105:B115)</f>
        <v>32658300</v>
      </c>
      <c r="C103" s="8">
        <f>SUM(C105:C115)</f>
        <v>12064781.300000001</v>
      </c>
    </row>
    <row r="104" spans="1:3" s="12" customFormat="1" x14ac:dyDescent="0.25">
      <c r="A104" s="10" t="s">
        <v>4</v>
      </c>
      <c r="B104" s="11"/>
      <c r="C104" s="11"/>
    </row>
    <row r="105" spans="1:3" s="12" customFormat="1" x14ac:dyDescent="0.25">
      <c r="A105" s="13" t="s">
        <v>8</v>
      </c>
      <c r="B105" s="166">
        <v>21720431</v>
      </c>
      <c r="C105" s="166">
        <v>7754485.8299999991</v>
      </c>
    </row>
    <row r="106" spans="1:3" s="12" customFormat="1" x14ac:dyDescent="0.25">
      <c r="A106" s="13" t="s">
        <v>13</v>
      </c>
      <c r="B106" s="166"/>
      <c r="C106" s="166"/>
    </row>
    <row r="107" spans="1:3" s="12" customFormat="1" x14ac:dyDescent="0.25">
      <c r="A107" s="13" t="s">
        <v>9</v>
      </c>
      <c r="B107" s="166">
        <v>6559569</v>
      </c>
      <c r="C107" s="166">
        <v>2193754.8000000003</v>
      </c>
    </row>
    <row r="108" spans="1:3" s="12" customFormat="1" x14ac:dyDescent="0.25">
      <c r="A108" s="13" t="s">
        <v>10</v>
      </c>
      <c r="B108" s="166"/>
      <c r="C108" s="166"/>
    </row>
    <row r="109" spans="1:3" s="12" customFormat="1" ht="23.25" x14ac:dyDescent="0.25">
      <c r="A109" s="13" t="s">
        <v>14</v>
      </c>
      <c r="B109" s="166"/>
      <c r="C109" s="166"/>
    </row>
    <row r="110" spans="1:3" s="12" customFormat="1" x14ac:dyDescent="0.25">
      <c r="A110" s="13" t="s">
        <v>21</v>
      </c>
      <c r="B110" s="166">
        <v>20000</v>
      </c>
      <c r="C110" s="166">
        <v>2927.88</v>
      </c>
    </row>
    <row r="111" spans="1:3" s="12" customFormat="1" x14ac:dyDescent="0.25">
      <c r="A111" s="13" t="s">
        <v>11</v>
      </c>
      <c r="B111" s="166"/>
      <c r="C111" s="166"/>
    </row>
    <row r="112" spans="1:3" s="12" customFormat="1" x14ac:dyDescent="0.25">
      <c r="A112" s="13" t="s">
        <v>12</v>
      </c>
      <c r="B112" s="166">
        <v>317500</v>
      </c>
      <c r="C112" s="166">
        <v>58598.149999999994</v>
      </c>
    </row>
    <row r="113" spans="1:3" s="12" customFormat="1" x14ac:dyDescent="0.25">
      <c r="A113" s="10" t="s">
        <v>5</v>
      </c>
      <c r="B113" s="166"/>
      <c r="C113" s="166"/>
    </row>
    <row r="114" spans="1:3" s="12" customFormat="1" ht="25.5" x14ac:dyDescent="0.25">
      <c r="A114" s="10" t="s">
        <v>6</v>
      </c>
      <c r="B114" s="166">
        <v>400000</v>
      </c>
      <c r="C114" s="166">
        <v>125564.5</v>
      </c>
    </row>
    <row r="115" spans="1:3" s="12" customFormat="1" ht="25.5" x14ac:dyDescent="0.25">
      <c r="A115" s="10" t="s">
        <v>7</v>
      </c>
      <c r="B115" s="166">
        <v>3640800</v>
      </c>
      <c r="C115" s="166">
        <v>1929450.1400000001</v>
      </c>
    </row>
    <row r="116" spans="1:3" s="12" customFormat="1" x14ac:dyDescent="0.25">
      <c r="A116" s="14"/>
      <c r="B116" s="14"/>
      <c r="C116" s="14"/>
    </row>
    <row r="117" spans="1:3" s="12" customFormat="1" ht="15.75" x14ac:dyDescent="0.25">
      <c r="A117" s="16" t="s">
        <v>0</v>
      </c>
      <c r="B117" s="16" t="s">
        <v>2</v>
      </c>
      <c r="C117" s="16" t="s">
        <v>3</v>
      </c>
    </row>
    <row r="118" spans="1:3" s="12" customFormat="1" ht="15.75" x14ac:dyDescent="0.25">
      <c r="A118" s="16" t="s">
        <v>1</v>
      </c>
      <c r="B118" s="16">
        <v>2</v>
      </c>
      <c r="C118" s="16">
        <v>3</v>
      </c>
    </row>
    <row r="119" spans="1:3" s="12" customFormat="1" x14ac:dyDescent="0.25">
      <c r="A119" s="3" t="s">
        <v>26</v>
      </c>
      <c r="B119" s="8">
        <f>SUM(B121:B131)</f>
        <v>23504900</v>
      </c>
      <c r="C119" s="8">
        <f>SUM(C121:C131)</f>
        <v>9042190.5800000001</v>
      </c>
    </row>
    <row r="120" spans="1:3" s="12" customFormat="1" ht="15.75" x14ac:dyDescent="0.25">
      <c r="A120" s="17" t="s">
        <v>4</v>
      </c>
      <c r="B120" s="18"/>
      <c r="C120" s="18"/>
    </row>
    <row r="121" spans="1:3" s="12" customFormat="1" x14ac:dyDescent="0.25">
      <c r="A121" s="19" t="s">
        <v>8</v>
      </c>
      <c r="B121" s="166">
        <v>13627807</v>
      </c>
      <c r="C121" s="166">
        <v>5926722.7199999997</v>
      </c>
    </row>
    <row r="122" spans="1:3" s="12" customFormat="1" x14ac:dyDescent="0.25">
      <c r="A122" s="19" t="s">
        <v>13</v>
      </c>
      <c r="B122" s="166"/>
      <c r="C122" s="166"/>
    </row>
    <row r="123" spans="1:3" s="12" customFormat="1" x14ac:dyDescent="0.25">
      <c r="A123" s="19" t="s">
        <v>9</v>
      </c>
      <c r="B123" s="166">
        <v>4115593</v>
      </c>
      <c r="C123" s="166">
        <v>1752462.26</v>
      </c>
    </row>
    <row r="124" spans="1:3" s="12" customFormat="1" x14ac:dyDescent="0.25">
      <c r="A124" s="19" t="s">
        <v>10</v>
      </c>
      <c r="B124" s="166">
        <v>25000</v>
      </c>
      <c r="C124" s="166">
        <v>6485.65</v>
      </c>
    </row>
    <row r="125" spans="1:3" s="12" customFormat="1" ht="36.75" customHeight="1" x14ac:dyDescent="0.25">
      <c r="A125" s="19" t="s">
        <v>14</v>
      </c>
      <c r="B125" s="166"/>
      <c r="C125" s="166"/>
    </row>
    <row r="126" spans="1:3" s="12" customFormat="1" x14ac:dyDescent="0.25">
      <c r="A126" s="19" t="s">
        <v>15</v>
      </c>
      <c r="B126" s="166">
        <v>190000</v>
      </c>
      <c r="C126" s="166">
        <v>99537.9</v>
      </c>
    </row>
    <row r="127" spans="1:3" s="12" customFormat="1" x14ac:dyDescent="0.25">
      <c r="A127" s="19" t="s">
        <v>11</v>
      </c>
      <c r="B127" s="166">
        <v>25000</v>
      </c>
      <c r="C127" s="166">
        <v>9980</v>
      </c>
    </row>
    <row r="128" spans="1:3" s="12" customFormat="1" x14ac:dyDescent="0.25">
      <c r="A128" s="19" t="s">
        <v>12</v>
      </c>
      <c r="B128" s="166">
        <v>100000</v>
      </c>
      <c r="C128" s="166">
        <v>15992</v>
      </c>
    </row>
    <row r="129" spans="1:3" s="12" customFormat="1" x14ac:dyDescent="0.25">
      <c r="A129" s="10" t="s">
        <v>5</v>
      </c>
      <c r="B129" s="166">
        <v>2735000</v>
      </c>
      <c r="C129" s="166">
        <v>527170.93999999994</v>
      </c>
    </row>
    <row r="130" spans="1:3" s="12" customFormat="1" ht="25.5" x14ac:dyDescent="0.25">
      <c r="A130" s="10" t="s">
        <v>6</v>
      </c>
      <c r="B130" s="166">
        <v>150000</v>
      </c>
      <c r="C130" s="166">
        <v>41898</v>
      </c>
    </row>
    <row r="131" spans="1:3" s="12" customFormat="1" ht="25.5" x14ac:dyDescent="0.25">
      <c r="A131" s="10" t="s">
        <v>7</v>
      </c>
      <c r="B131" s="166">
        <v>2536500</v>
      </c>
      <c r="C131" s="166">
        <v>661941.11</v>
      </c>
    </row>
    <row r="132" spans="1:3" s="12" customFormat="1" x14ac:dyDescent="0.25">
      <c r="A132" s="14"/>
      <c r="B132" s="14"/>
      <c r="C132" s="14"/>
    </row>
    <row r="133" spans="1:3" s="12" customFormat="1" x14ac:dyDescent="0.25">
      <c r="A133" s="21" t="s">
        <v>0</v>
      </c>
      <c r="B133" s="21" t="s">
        <v>2</v>
      </c>
      <c r="C133" s="21" t="s">
        <v>3</v>
      </c>
    </row>
    <row r="134" spans="1:3" s="12" customFormat="1" x14ac:dyDescent="0.25">
      <c r="A134" s="21" t="s">
        <v>1</v>
      </c>
      <c r="B134" s="21">
        <v>2</v>
      </c>
      <c r="C134" s="21">
        <v>3</v>
      </c>
    </row>
    <row r="135" spans="1:3" s="12" customFormat="1" x14ac:dyDescent="0.25">
      <c r="A135" s="4" t="s">
        <v>27</v>
      </c>
      <c r="B135" s="76">
        <f>B137+B139+B140+B141+B143+B144+B145+B146+B147+B138+B142</f>
        <v>96238500</v>
      </c>
      <c r="C135" s="76">
        <f>C137+C139+C140+C141+C143+C144+C145+C146+C147+C142</f>
        <v>36631544.380000003</v>
      </c>
    </row>
    <row r="136" spans="1:3" s="12" customFormat="1" x14ac:dyDescent="0.25">
      <c r="A136" s="23" t="s">
        <v>4</v>
      </c>
      <c r="B136" s="77"/>
      <c r="C136" s="77"/>
    </row>
    <row r="137" spans="1:3" s="12" customFormat="1" x14ac:dyDescent="0.25">
      <c r="A137" s="17" t="s">
        <v>8</v>
      </c>
      <c r="B137" s="120">
        <v>69600000</v>
      </c>
      <c r="C137" s="183">
        <v>27411646.629999999</v>
      </c>
    </row>
    <row r="138" spans="1:3" s="12" customFormat="1" x14ac:dyDescent="0.25">
      <c r="A138" s="17" t="s">
        <v>13</v>
      </c>
      <c r="B138" s="120"/>
      <c r="C138" s="183"/>
    </row>
    <row r="139" spans="1:3" s="12" customFormat="1" x14ac:dyDescent="0.25">
      <c r="A139" s="17" t="s">
        <v>9</v>
      </c>
      <c r="B139" s="120">
        <v>21019200</v>
      </c>
      <c r="C139" s="183">
        <v>8147091.6299999999</v>
      </c>
    </row>
    <row r="140" spans="1:3" s="12" customFormat="1" x14ac:dyDescent="0.25">
      <c r="A140" s="17" t="s">
        <v>10</v>
      </c>
      <c r="B140" s="120">
        <v>69000</v>
      </c>
      <c r="C140" s="183">
        <v>19828.89</v>
      </c>
    </row>
    <row r="141" spans="1:3" s="12" customFormat="1" x14ac:dyDescent="0.25">
      <c r="A141" s="17" t="s">
        <v>15</v>
      </c>
      <c r="B141" s="120">
        <v>626500</v>
      </c>
      <c r="C141" s="183">
        <v>259842.13</v>
      </c>
    </row>
    <row r="142" spans="1:3" s="12" customFormat="1" ht="23.25" x14ac:dyDescent="0.25">
      <c r="A142" s="17" t="s">
        <v>14</v>
      </c>
      <c r="B142" s="120">
        <v>20000</v>
      </c>
      <c r="C142" s="183"/>
    </row>
    <row r="143" spans="1:3" s="12" customFormat="1" x14ac:dyDescent="0.25">
      <c r="A143" s="17" t="s">
        <v>11</v>
      </c>
      <c r="B143" s="120">
        <v>420900</v>
      </c>
      <c r="C143" s="183">
        <v>165573.31</v>
      </c>
    </row>
    <row r="144" spans="1:3" s="12" customFormat="1" x14ac:dyDescent="0.25">
      <c r="A144" s="17" t="s">
        <v>12</v>
      </c>
      <c r="B144" s="120">
        <v>997000</v>
      </c>
      <c r="C144" s="183">
        <v>279238.78999999998</v>
      </c>
    </row>
    <row r="145" spans="1:3" s="12" customFormat="1" x14ac:dyDescent="0.25">
      <c r="A145" s="23" t="s">
        <v>5</v>
      </c>
      <c r="B145" s="120"/>
      <c r="C145" s="183"/>
    </row>
    <row r="146" spans="1:3" s="12" customFormat="1" ht="25.5" x14ac:dyDescent="0.25">
      <c r="A146" s="23" t="s">
        <v>6</v>
      </c>
      <c r="B146" s="120">
        <v>172000</v>
      </c>
      <c r="C146" s="183"/>
    </row>
    <row r="147" spans="1:3" s="12" customFormat="1" ht="25.5" x14ac:dyDescent="0.25">
      <c r="A147" s="23" t="s">
        <v>7</v>
      </c>
      <c r="B147" s="120">
        <v>3313900</v>
      </c>
      <c r="C147" s="183">
        <v>348323</v>
      </c>
    </row>
    <row r="148" spans="1:3" s="12" customFormat="1" x14ac:dyDescent="0.25">
      <c r="A148" s="14"/>
      <c r="B148" s="14"/>
      <c r="C148" s="14"/>
    </row>
    <row r="149" spans="1:3" s="12" customFormat="1" x14ac:dyDescent="0.25">
      <c r="A149" s="15" t="s">
        <v>0</v>
      </c>
      <c r="B149" s="15" t="s">
        <v>2</v>
      </c>
      <c r="C149" s="15" t="s">
        <v>3</v>
      </c>
    </row>
    <row r="150" spans="1:3" s="12" customFormat="1" x14ac:dyDescent="0.25">
      <c r="A150" s="15" t="s">
        <v>1</v>
      </c>
      <c r="B150" s="15">
        <v>2</v>
      </c>
      <c r="C150" s="15">
        <v>3</v>
      </c>
    </row>
    <row r="151" spans="1:3" s="12" customFormat="1" x14ac:dyDescent="0.25">
      <c r="A151" s="3" t="s">
        <v>28</v>
      </c>
      <c r="B151" s="108">
        <f>SUM(B153:B162)</f>
        <v>19594000</v>
      </c>
      <c r="C151" s="108">
        <f>SUM(C153:C162)</f>
        <v>8255778.8999999994</v>
      </c>
    </row>
    <row r="152" spans="1:3" s="12" customFormat="1" x14ac:dyDescent="0.25">
      <c r="A152" s="10" t="s">
        <v>4</v>
      </c>
      <c r="B152" s="74"/>
      <c r="C152" s="74"/>
    </row>
    <row r="153" spans="1:3" s="12" customFormat="1" x14ac:dyDescent="0.25">
      <c r="A153" s="13" t="s">
        <v>8</v>
      </c>
      <c r="B153" s="166">
        <v>13350000</v>
      </c>
      <c r="C153" s="180">
        <v>5618912.6600000001</v>
      </c>
    </row>
    <row r="154" spans="1:3" s="12" customFormat="1" x14ac:dyDescent="0.25">
      <c r="A154" s="13" t="s">
        <v>13</v>
      </c>
      <c r="B154" s="166"/>
      <c r="C154" s="180"/>
    </row>
    <row r="155" spans="1:3" s="12" customFormat="1" x14ac:dyDescent="0.25">
      <c r="A155" s="13" t="s">
        <v>9</v>
      </c>
      <c r="B155" s="166">
        <v>4031700</v>
      </c>
      <c r="C155" s="181">
        <v>1998713.14</v>
      </c>
    </row>
    <row r="156" spans="1:3" s="12" customFormat="1" x14ac:dyDescent="0.25">
      <c r="A156" s="13" t="s">
        <v>10</v>
      </c>
      <c r="B156" s="166"/>
      <c r="C156" s="180"/>
    </row>
    <row r="157" spans="1:3" s="12" customFormat="1" ht="23.25" x14ac:dyDescent="0.25">
      <c r="A157" s="13" t="s">
        <v>14</v>
      </c>
      <c r="B157" s="166"/>
      <c r="C157" s="180"/>
    </row>
    <row r="158" spans="1:3" s="12" customFormat="1" x14ac:dyDescent="0.25">
      <c r="A158" s="13" t="s">
        <v>11</v>
      </c>
      <c r="B158" s="166" t="s">
        <v>50</v>
      </c>
      <c r="C158" s="180"/>
    </row>
    <row r="159" spans="1:3" s="12" customFormat="1" x14ac:dyDescent="0.25">
      <c r="A159" s="13" t="s">
        <v>12</v>
      </c>
      <c r="B159" s="166" t="s">
        <v>50</v>
      </c>
      <c r="C159" s="180"/>
    </row>
    <row r="160" spans="1:3" s="12" customFormat="1" x14ac:dyDescent="0.25">
      <c r="A160" s="10" t="s">
        <v>5</v>
      </c>
      <c r="B160" s="166"/>
      <c r="C160" s="180"/>
    </row>
    <row r="161" spans="1:3" s="12" customFormat="1" ht="25.5" x14ac:dyDescent="0.25">
      <c r="A161" s="10" t="s">
        <v>6</v>
      </c>
      <c r="B161" s="166">
        <v>1100000</v>
      </c>
      <c r="C161" s="180">
        <v>0</v>
      </c>
    </row>
    <row r="162" spans="1:3" s="12" customFormat="1" ht="25.5" x14ac:dyDescent="0.25">
      <c r="A162" s="10" t="s">
        <v>7</v>
      </c>
      <c r="B162" s="166">
        <v>1112300</v>
      </c>
      <c r="C162" s="180">
        <v>638153.1</v>
      </c>
    </row>
    <row r="163" spans="1:3" s="12" customFormat="1" x14ac:dyDescent="0.25">
      <c r="A163" s="14"/>
      <c r="B163" s="14"/>
      <c r="C163" s="14"/>
    </row>
    <row r="164" spans="1:3" s="12" customFormat="1" x14ac:dyDescent="0.25">
      <c r="A164" s="15" t="s">
        <v>0</v>
      </c>
      <c r="B164" s="15" t="s">
        <v>2</v>
      </c>
      <c r="C164" s="15" t="s">
        <v>3</v>
      </c>
    </row>
    <row r="165" spans="1:3" s="12" customFormat="1" x14ac:dyDescent="0.25">
      <c r="A165" s="15" t="s">
        <v>1</v>
      </c>
      <c r="B165" s="15">
        <v>2</v>
      </c>
      <c r="C165" s="15">
        <v>3</v>
      </c>
    </row>
    <row r="166" spans="1:3" s="12" customFormat="1" x14ac:dyDescent="0.25">
      <c r="A166" s="3" t="s">
        <v>29</v>
      </c>
      <c r="B166" s="8">
        <f>SUM(B168:B179)</f>
        <v>22137100</v>
      </c>
      <c r="C166" s="8">
        <f>SUM(C168:C179)</f>
        <v>9946909.7300000004</v>
      </c>
    </row>
    <row r="167" spans="1:3" s="12" customFormat="1" x14ac:dyDescent="0.25">
      <c r="A167" s="10" t="s">
        <v>4</v>
      </c>
      <c r="B167" s="11"/>
      <c r="C167" s="11">
        <v>0</v>
      </c>
    </row>
    <row r="168" spans="1:3" s="12" customFormat="1" x14ac:dyDescent="0.25">
      <c r="A168" s="13" t="s">
        <v>8</v>
      </c>
      <c r="B168" s="118">
        <v>13500000</v>
      </c>
      <c r="C168" s="168">
        <v>5471590.4000000004</v>
      </c>
    </row>
    <row r="169" spans="1:3" s="12" customFormat="1" x14ac:dyDescent="0.25">
      <c r="A169" s="13" t="s">
        <v>13</v>
      </c>
      <c r="B169" s="118"/>
      <c r="C169" s="167">
        <v>0</v>
      </c>
    </row>
    <row r="170" spans="1:3" s="12" customFormat="1" x14ac:dyDescent="0.25">
      <c r="A170" s="13" t="s">
        <v>9</v>
      </c>
      <c r="B170" s="118">
        <v>4077000</v>
      </c>
      <c r="C170" s="168">
        <v>1635813.47</v>
      </c>
    </row>
    <row r="171" spans="1:3" s="12" customFormat="1" x14ac:dyDescent="0.25">
      <c r="A171" s="13" t="s">
        <v>10</v>
      </c>
      <c r="B171" s="118">
        <v>30000</v>
      </c>
      <c r="C171" s="169">
        <v>7204.28</v>
      </c>
    </row>
    <row r="172" spans="1:3" s="12" customFormat="1" ht="23.25" x14ac:dyDescent="0.25">
      <c r="A172" s="13" t="s">
        <v>14</v>
      </c>
      <c r="B172" s="118"/>
      <c r="C172" s="118"/>
    </row>
    <row r="173" spans="1:3" s="12" customFormat="1" x14ac:dyDescent="0.25">
      <c r="A173" s="13" t="s">
        <v>15</v>
      </c>
      <c r="B173" s="118">
        <v>70000</v>
      </c>
      <c r="C173" s="182">
        <v>6329.36</v>
      </c>
    </row>
    <row r="174" spans="1:3" s="12" customFormat="1" x14ac:dyDescent="0.25">
      <c r="A174" s="13" t="s">
        <v>16</v>
      </c>
      <c r="B174" s="177">
        <v>250000</v>
      </c>
      <c r="C174" s="179">
        <v>78596.61</v>
      </c>
    </row>
    <row r="175" spans="1:3" s="12" customFormat="1" x14ac:dyDescent="0.25">
      <c r="A175" s="13" t="s">
        <v>11</v>
      </c>
      <c r="B175" s="172">
        <v>247800</v>
      </c>
      <c r="C175" s="170">
        <v>63823.519999999997</v>
      </c>
    </row>
    <row r="176" spans="1:3" s="12" customFormat="1" x14ac:dyDescent="0.25">
      <c r="A176" s="13" t="s">
        <v>12</v>
      </c>
      <c r="B176" s="173">
        <v>553300</v>
      </c>
      <c r="C176" s="171">
        <v>96131.51</v>
      </c>
    </row>
    <row r="177" spans="1:3" s="12" customFormat="1" x14ac:dyDescent="0.25">
      <c r="A177" s="10" t="s">
        <v>5</v>
      </c>
      <c r="B177" s="174">
        <v>1600000</v>
      </c>
      <c r="C177" s="166">
        <v>1516792.58</v>
      </c>
    </row>
    <row r="178" spans="1:3" s="12" customFormat="1" ht="25.5" x14ac:dyDescent="0.25">
      <c r="A178" s="10" t="s">
        <v>6</v>
      </c>
      <c r="B178" s="175">
        <v>685000</v>
      </c>
      <c r="C178" s="165"/>
    </row>
    <row r="179" spans="1:3" s="12" customFormat="1" ht="25.5" x14ac:dyDescent="0.25">
      <c r="A179" s="10" t="s">
        <v>7</v>
      </c>
      <c r="B179" s="176">
        <v>1124000</v>
      </c>
      <c r="C179" s="178">
        <v>1070628</v>
      </c>
    </row>
    <row r="180" spans="1:3" s="12" customFormat="1" x14ac:dyDescent="0.25">
      <c r="A180" s="14"/>
      <c r="B180" s="14"/>
      <c r="C180" s="14"/>
    </row>
    <row r="181" spans="1:3" s="12" customFormat="1" x14ac:dyDescent="0.25">
      <c r="A181" s="15" t="s">
        <v>0</v>
      </c>
      <c r="B181" s="15" t="s">
        <v>2</v>
      </c>
      <c r="C181" s="15" t="s">
        <v>3</v>
      </c>
    </row>
    <row r="182" spans="1:3" s="12" customFormat="1" x14ac:dyDescent="0.25">
      <c r="A182" s="15" t="s">
        <v>1</v>
      </c>
      <c r="B182" s="15">
        <v>2</v>
      </c>
      <c r="C182" s="15">
        <v>3</v>
      </c>
    </row>
    <row r="183" spans="1:3" s="12" customFormat="1" x14ac:dyDescent="0.25">
      <c r="A183" s="3" t="s">
        <v>36</v>
      </c>
      <c r="B183" s="108">
        <f>B185+B187+B188+B190+B191+B192+B193+B194+B195+B186+B189</f>
        <v>8445600</v>
      </c>
      <c r="C183" s="108">
        <f>SUM(C185:C195)</f>
        <v>3403436.6899999995</v>
      </c>
    </row>
    <row r="184" spans="1:3" s="12" customFormat="1" x14ac:dyDescent="0.25">
      <c r="A184" s="10" t="s">
        <v>4</v>
      </c>
      <c r="B184" s="74"/>
      <c r="C184" s="74"/>
    </row>
    <row r="185" spans="1:3" s="12" customFormat="1" x14ac:dyDescent="0.25">
      <c r="A185" s="13" t="s">
        <v>8</v>
      </c>
      <c r="B185" s="166">
        <v>5999616</v>
      </c>
      <c r="C185" s="180">
        <v>2454698.7000000002</v>
      </c>
    </row>
    <row r="186" spans="1:3" s="12" customFormat="1" x14ac:dyDescent="0.25">
      <c r="A186" s="13" t="s">
        <v>13</v>
      </c>
      <c r="B186" s="166">
        <v>30600</v>
      </c>
      <c r="C186" s="180"/>
    </row>
    <row r="187" spans="1:3" s="12" customFormat="1" x14ac:dyDescent="0.25">
      <c r="A187" s="13" t="s">
        <v>9</v>
      </c>
      <c r="B187" s="166">
        <v>1812384</v>
      </c>
      <c r="C187" s="180">
        <v>739885.94</v>
      </c>
    </row>
    <row r="188" spans="1:3" s="12" customFormat="1" x14ac:dyDescent="0.25">
      <c r="A188" s="13" t="s">
        <v>10</v>
      </c>
      <c r="B188" s="166">
        <v>25000</v>
      </c>
      <c r="C188" s="180">
        <v>10250.530000000001</v>
      </c>
    </row>
    <row r="189" spans="1:3" s="12" customFormat="1" ht="23.25" x14ac:dyDescent="0.25">
      <c r="A189" s="13" t="s">
        <v>14</v>
      </c>
      <c r="B189" s="166">
        <v>0</v>
      </c>
      <c r="C189" s="180"/>
    </row>
    <row r="190" spans="1:3" s="12" customFormat="1" x14ac:dyDescent="0.25">
      <c r="A190" s="13" t="s">
        <v>15</v>
      </c>
      <c r="B190" s="166">
        <v>114000</v>
      </c>
      <c r="C190" s="180">
        <v>41062.629999999997</v>
      </c>
    </row>
    <row r="191" spans="1:3" s="12" customFormat="1" x14ac:dyDescent="0.25">
      <c r="A191" s="13" t="s">
        <v>11</v>
      </c>
      <c r="B191" s="166">
        <v>84820</v>
      </c>
      <c r="C191" s="180">
        <v>63979.4</v>
      </c>
    </row>
    <row r="192" spans="1:3" s="12" customFormat="1" x14ac:dyDescent="0.25">
      <c r="A192" s="13" t="s">
        <v>12</v>
      </c>
      <c r="B192" s="166">
        <v>82790</v>
      </c>
      <c r="C192" s="180">
        <v>33123.300000000003</v>
      </c>
    </row>
    <row r="193" spans="1:3" s="12" customFormat="1" x14ac:dyDescent="0.25">
      <c r="A193" s="10" t="s">
        <v>5</v>
      </c>
      <c r="B193" s="166">
        <v>23576</v>
      </c>
      <c r="C193" s="180">
        <v>6229</v>
      </c>
    </row>
    <row r="194" spans="1:3" s="12" customFormat="1" ht="25.5" x14ac:dyDescent="0.25">
      <c r="A194" s="10" t="s">
        <v>6</v>
      </c>
      <c r="B194" s="166">
        <v>19000</v>
      </c>
      <c r="C194" s="180"/>
    </row>
    <row r="195" spans="1:3" s="12" customFormat="1" ht="25.5" x14ac:dyDescent="0.25">
      <c r="A195" s="10" t="s">
        <v>7</v>
      </c>
      <c r="B195" s="166">
        <v>253814</v>
      </c>
      <c r="C195" s="180">
        <v>54207.19</v>
      </c>
    </row>
    <row r="196" spans="1:3" s="12" customFormat="1" x14ac:dyDescent="0.25">
      <c r="A196" s="10"/>
      <c r="B196" s="118"/>
      <c r="C196" s="118"/>
    </row>
    <row r="197" spans="1:3" s="12" customFormat="1" x14ac:dyDescent="0.25">
      <c r="A197" s="15" t="s">
        <v>0</v>
      </c>
      <c r="B197" s="15" t="s">
        <v>2</v>
      </c>
      <c r="C197" s="15" t="s">
        <v>3</v>
      </c>
    </row>
    <row r="198" spans="1:3" s="12" customFormat="1" x14ac:dyDescent="0.25">
      <c r="A198" s="15" t="s">
        <v>1</v>
      </c>
      <c r="B198" s="15">
        <v>2</v>
      </c>
      <c r="C198" s="15">
        <v>3</v>
      </c>
    </row>
    <row r="199" spans="1:3" s="12" customFormat="1" x14ac:dyDescent="0.25">
      <c r="A199" s="3" t="s">
        <v>31</v>
      </c>
      <c r="B199" s="108">
        <f>B201+B203+B204+B206+B207+B208+B209+B210+B202+B205</f>
        <v>5530800</v>
      </c>
      <c r="C199" s="108">
        <f>C201+C203+C204+C206+C207+C208+C209+C210+C205</f>
        <v>2254638.88</v>
      </c>
    </row>
    <row r="200" spans="1:3" s="12" customFormat="1" x14ac:dyDescent="0.25">
      <c r="A200" s="10" t="s">
        <v>4</v>
      </c>
      <c r="B200" s="74"/>
      <c r="C200" s="74"/>
    </row>
    <row r="201" spans="1:3" s="12" customFormat="1" x14ac:dyDescent="0.25">
      <c r="A201" s="13" t="s">
        <v>8</v>
      </c>
      <c r="B201" s="180">
        <v>3900000</v>
      </c>
      <c r="C201" s="180">
        <v>1558109.57</v>
      </c>
    </row>
    <row r="202" spans="1:3" s="12" customFormat="1" x14ac:dyDescent="0.25">
      <c r="A202" s="13" t="s">
        <v>13</v>
      </c>
      <c r="B202" s="180">
        <v>27000</v>
      </c>
      <c r="C202" s="180"/>
    </row>
    <row r="203" spans="1:3" s="12" customFormat="1" x14ac:dyDescent="0.25">
      <c r="A203" s="13" t="s">
        <v>9</v>
      </c>
      <c r="B203" s="180">
        <v>1177800</v>
      </c>
      <c r="C203" s="180">
        <v>477062.58</v>
      </c>
    </row>
    <row r="204" spans="1:3" s="12" customFormat="1" x14ac:dyDescent="0.25">
      <c r="A204" s="13" t="s">
        <v>10</v>
      </c>
      <c r="B204" s="180">
        <v>12000</v>
      </c>
      <c r="C204" s="180">
        <v>4218.63</v>
      </c>
    </row>
    <row r="205" spans="1:3" s="12" customFormat="1" x14ac:dyDescent="0.25">
      <c r="A205" s="13" t="s">
        <v>30</v>
      </c>
      <c r="B205" s="180">
        <v>33178</v>
      </c>
      <c r="C205" s="180">
        <v>26640.73</v>
      </c>
    </row>
    <row r="206" spans="1:3" s="12" customFormat="1" x14ac:dyDescent="0.25">
      <c r="A206" s="13" t="s">
        <v>11</v>
      </c>
      <c r="B206" s="180">
        <v>13880</v>
      </c>
      <c r="C206" s="180">
        <v>4314.3</v>
      </c>
    </row>
    <row r="207" spans="1:3" s="12" customFormat="1" x14ac:dyDescent="0.25">
      <c r="A207" s="13" t="s">
        <v>12</v>
      </c>
      <c r="B207" s="180">
        <v>204092</v>
      </c>
      <c r="C207" s="180">
        <v>94174.77</v>
      </c>
    </row>
    <row r="208" spans="1:3" s="12" customFormat="1" x14ac:dyDescent="0.25">
      <c r="A208" s="10" t="s">
        <v>5</v>
      </c>
      <c r="B208" s="180">
        <v>5100</v>
      </c>
      <c r="C208" s="180">
        <v>1730</v>
      </c>
    </row>
    <row r="209" spans="1:3" s="12" customFormat="1" ht="25.5" x14ac:dyDescent="0.25">
      <c r="A209" s="10" t="s">
        <v>6</v>
      </c>
      <c r="B209" s="180"/>
      <c r="C209" s="180">
        <v>14000</v>
      </c>
    </row>
    <row r="210" spans="1:3" s="12" customFormat="1" ht="25.5" x14ac:dyDescent="0.25">
      <c r="A210" s="10" t="s">
        <v>7</v>
      </c>
      <c r="B210" s="180">
        <v>157750</v>
      </c>
      <c r="C210" s="180">
        <v>74388.3</v>
      </c>
    </row>
    <row r="211" spans="1:3" s="12" customFormat="1" x14ac:dyDescent="0.25">
      <c r="A211" s="14"/>
      <c r="B211" s="14"/>
      <c r="C211" s="14"/>
    </row>
    <row r="212" spans="1:3" s="12" customFormat="1" x14ac:dyDescent="0.25">
      <c r="A212" s="15" t="s">
        <v>0</v>
      </c>
      <c r="B212" s="15" t="s">
        <v>2</v>
      </c>
      <c r="C212" s="15" t="s">
        <v>3</v>
      </c>
    </row>
    <row r="213" spans="1:3" s="12" customFormat="1" x14ac:dyDescent="0.25">
      <c r="A213" s="15" t="s">
        <v>1</v>
      </c>
      <c r="B213" s="15">
        <v>2</v>
      </c>
      <c r="C213" s="15">
        <v>3</v>
      </c>
    </row>
    <row r="214" spans="1:3" s="12" customFormat="1" x14ac:dyDescent="0.25">
      <c r="A214" s="3" t="s">
        <v>32</v>
      </c>
      <c r="B214" s="108">
        <f>B216+B218+B219+B221+B222+B223+B224+B225+B217+B220</f>
        <v>5130300</v>
      </c>
      <c r="C214" s="108">
        <f>C216+C217+C218+C219+C221+C222+C223+C224+C225+C220</f>
        <v>5130300.0000000009</v>
      </c>
    </row>
    <row r="215" spans="1:3" s="12" customFormat="1" x14ac:dyDescent="0.25">
      <c r="A215" s="10" t="s">
        <v>4</v>
      </c>
      <c r="B215" s="74"/>
      <c r="C215" s="74"/>
    </row>
    <row r="216" spans="1:3" s="12" customFormat="1" x14ac:dyDescent="0.25">
      <c r="A216" s="13" t="s">
        <v>8</v>
      </c>
      <c r="B216" s="166">
        <v>3450000</v>
      </c>
      <c r="C216" s="180">
        <v>3811582.63</v>
      </c>
    </row>
    <row r="217" spans="1:3" s="12" customFormat="1" x14ac:dyDescent="0.25">
      <c r="A217" s="13" t="s">
        <v>13</v>
      </c>
      <c r="B217" s="166">
        <v>150500</v>
      </c>
      <c r="C217" s="180">
        <v>14804</v>
      </c>
    </row>
    <row r="218" spans="1:3" s="12" customFormat="1" x14ac:dyDescent="0.25">
      <c r="A218" s="13" t="s">
        <v>9</v>
      </c>
      <c r="B218" s="166">
        <v>1041900</v>
      </c>
      <c r="C218" s="180">
        <v>1027203.24</v>
      </c>
    </row>
    <row r="219" spans="1:3" s="12" customFormat="1" x14ac:dyDescent="0.25">
      <c r="A219" s="13" t="s">
        <v>10</v>
      </c>
      <c r="B219" s="166">
        <v>16000</v>
      </c>
      <c r="C219" s="180">
        <v>14980.25</v>
      </c>
    </row>
    <row r="220" spans="1:3" s="12" customFormat="1" x14ac:dyDescent="0.25">
      <c r="A220" s="13" t="s">
        <v>15</v>
      </c>
      <c r="B220" s="166">
        <v>23200</v>
      </c>
      <c r="C220" s="180">
        <v>26530.2</v>
      </c>
    </row>
    <row r="221" spans="1:3" s="12" customFormat="1" x14ac:dyDescent="0.25">
      <c r="A221" s="13" t="s">
        <v>11</v>
      </c>
      <c r="B221" s="166">
        <v>63200</v>
      </c>
      <c r="C221" s="180">
        <v>600</v>
      </c>
    </row>
    <row r="222" spans="1:3" s="12" customFormat="1" x14ac:dyDescent="0.25">
      <c r="A222" s="13" t="s">
        <v>12</v>
      </c>
      <c r="B222" s="166">
        <v>80000</v>
      </c>
      <c r="C222" s="180">
        <v>134044.20000000001</v>
      </c>
    </row>
    <row r="223" spans="1:3" s="12" customFormat="1" x14ac:dyDescent="0.25">
      <c r="A223" s="10" t="s">
        <v>5</v>
      </c>
      <c r="B223" s="166">
        <v>6000</v>
      </c>
      <c r="C223" s="180">
        <v>4243.9799999999996</v>
      </c>
    </row>
    <row r="224" spans="1:3" s="12" customFormat="1" ht="25.5" x14ac:dyDescent="0.25">
      <c r="A224" s="10" t="s">
        <v>6</v>
      </c>
      <c r="B224" s="166">
        <v>0</v>
      </c>
      <c r="C224" s="180">
        <v>0</v>
      </c>
    </row>
    <row r="225" spans="1:3" s="12" customFormat="1" ht="25.5" x14ac:dyDescent="0.25">
      <c r="A225" s="10" t="s">
        <v>7</v>
      </c>
      <c r="B225" s="166">
        <v>299500</v>
      </c>
      <c r="C225" s="180">
        <v>96311.5</v>
      </c>
    </row>
    <row r="226" spans="1:3" s="12" customFormat="1" x14ac:dyDescent="0.25">
      <c r="A226" s="14"/>
      <c r="B226" s="14"/>
      <c r="C226" s="14"/>
    </row>
    <row r="227" spans="1:3" s="12" customFormat="1" x14ac:dyDescent="0.25">
      <c r="A227" s="15" t="s">
        <v>0</v>
      </c>
      <c r="B227" s="15" t="s">
        <v>2</v>
      </c>
      <c r="C227" s="15" t="s">
        <v>3</v>
      </c>
    </row>
    <row r="228" spans="1:3" s="12" customFormat="1" x14ac:dyDescent="0.25">
      <c r="A228" s="15" t="s">
        <v>1</v>
      </c>
      <c r="B228" s="15">
        <v>2</v>
      </c>
      <c r="C228" s="15">
        <v>3</v>
      </c>
    </row>
    <row r="229" spans="1:3" s="12" customFormat="1" ht="25.5" x14ac:dyDescent="0.25">
      <c r="A229" s="3" t="s">
        <v>34</v>
      </c>
      <c r="B229" s="8">
        <f>SUM(B231:B243)</f>
        <v>40957600</v>
      </c>
      <c r="C229" s="8">
        <f>SUM(C231:C243)</f>
        <v>16727053.439999998</v>
      </c>
    </row>
    <row r="230" spans="1:3" s="12" customFormat="1" x14ac:dyDescent="0.25">
      <c r="A230" s="10" t="s">
        <v>4</v>
      </c>
      <c r="B230" s="11"/>
      <c r="C230" s="11"/>
    </row>
    <row r="231" spans="1:3" s="12" customFormat="1" x14ac:dyDescent="0.25">
      <c r="A231" s="13" t="s">
        <v>8</v>
      </c>
      <c r="B231" s="166">
        <v>27437100</v>
      </c>
      <c r="C231" s="166">
        <v>10260726.129999999</v>
      </c>
    </row>
    <row r="232" spans="1:3" s="12" customFormat="1" x14ac:dyDescent="0.25">
      <c r="A232" s="13" t="s">
        <v>13</v>
      </c>
      <c r="B232" s="166">
        <v>42600</v>
      </c>
      <c r="C232" s="166"/>
    </row>
    <row r="233" spans="1:3" s="12" customFormat="1" x14ac:dyDescent="0.25">
      <c r="A233" s="13" t="s">
        <v>9</v>
      </c>
      <c r="B233" s="166">
        <v>8286000</v>
      </c>
      <c r="C233" s="166">
        <v>3059090.49</v>
      </c>
    </row>
    <row r="234" spans="1:3" s="12" customFormat="1" x14ac:dyDescent="0.25">
      <c r="A234" s="13" t="s">
        <v>10</v>
      </c>
      <c r="B234" s="166"/>
      <c r="C234" s="166"/>
    </row>
    <row r="235" spans="1:3" s="12" customFormat="1" x14ac:dyDescent="0.25">
      <c r="A235" s="13" t="s">
        <v>15</v>
      </c>
      <c r="B235" s="166">
        <v>47800</v>
      </c>
      <c r="C235" s="166">
        <v>14080</v>
      </c>
    </row>
    <row r="236" spans="1:3" s="12" customFormat="1" x14ac:dyDescent="0.25">
      <c r="A236" s="13" t="s">
        <v>33</v>
      </c>
      <c r="B236" s="166"/>
      <c r="C236" s="166"/>
    </row>
    <row r="237" spans="1:3" s="12" customFormat="1" x14ac:dyDescent="0.25">
      <c r="A237" s="13" t="s">
        <v>11</v>
      </c>
      <c r="B237" s="166">
        <v>338082</v>
      </c>
      <c r="C237" s="166">
        <v>87021</v>
      </c>
    </row>
    <row r="238" spans="1:3" s="12" customFormat="1" x14ac:dyDescent="0.25">
      <c r="A238" s="13" t="s">
        <v>12</v>
      </c>
      <c r="B238" s="166">
        <v>587848</v>
      </c>
      <c r="C238" s="166">
        <v>204862.44999999998</v>
      </c>
    </row>
    <row r="239" spans="1:3" s="12" customFormat="1" x14ac:dyDescent="0.25">
      <c r="A239" s="10" t="s">
        <v>5</v>
      </c>
      <c r="B239" s="166"/>
      <c r="C239" s="166"/>
    </row>
    <row r="240" spans="1:3" s="12" customFormat="1" ht="25.5" x14ac:dyDescent="0.25">
      <c r="A240" s="10" t="s">
        <v>6</v>
      </c>
      <c r="B240" s="166">
        <v>231570</v>
      </c>
      <c r="C240" s="166">
        <v>231570</v>
      </c>
    </row>
    <row r="241" spans="1:3" s="12" customFormat="1" ht="25.5" x14ac:dyDescent="0.25">
      <c r="A241" s="10" t="s">
        <v>7</v>
      </c>
      <c r="B241" s="166">
        <v>3953600</v>
      </c>
      <c r="C241" s="166">
        <v>2862093.37</v>
      </c>
    </row>
    <row r="242" spans="1:3" s="12" customFormat="1" x14ac:dyDescent="0.25">
      <c r="A242" s="6" t="s">
        <v>37</v>
      </c>
      <c r="B242" s="166">
        <v>20000</v>
      </c>
      <c r="C242" s="166">
        <v>3850</v>
      </c>
    </row>
    <row r="243" spans="1:3" s="12" customFormat="1" x14ac:dyDescent="0.25">
      <c r="A243" s="6" t="s">
        <v>38</v>
      </c>
      <c r="B243" s="166">
        <v>13000</v>
      </c>
      <c r="C243" s="166">
        <v>3760</v>
      </c>
    </row>
    <row r="244" spans="1:3" s="12" customFormat="1" x14ac:dyDescent="0.25">
      <c r="A244" s="14"/>
      <c r="B244" s="14"/>
      <c r="C244" s="14"/>
    </row>
    <row r="245" spans="1:3" s="12" customFormat="1" x14ac:dyDescent="0.25">
      <c r="A245" s="15" t="s">
        <v>0</v>
      </c>
      <c r="B245" s="15" t="s">
        <v>2</v>
      </c>
      <c r="C245" s="15" t="s">
        <v>3</v>
      </c>
    </row>
    <row r="246" spans="1:3" s="12" customFormat="1" x14ac:dyDescent="0.25">
      <c r="A246" s="15" t="s">
        <v>1</v>
      </c>
      <c r="B246" s="15">
        <v>2</v>
      </c>
      <c r="C246" s="15">
        <v>3</v>
      </c>
    </row>
    <row r="247" spans="1:3" s="12" customFormat="1" ht="25.5" x14ac:dyDescent="0.25">
      <c r="A247" s="3" t="s">
        <v>39</v>
      </c>
      <c r="B247" s="8">
        <f>SUM(B249:B261)</f>
        <v>39085400</v>
      </c>
      <c r="C247" s="8">
        <f>SUM(C249:C260)</f>
        <v>14513000</v>
      </c>
    </row>
    <row r="248" spans="1:3" s="12" customFormat="1" x14ac:dyDescent="0.25">
      <c r="A248" s="10" t="s">
        <v>4</v>
      </c>
      <c r="B248" s="11"/>
      <c r="C248" s="11"/>
    </row>
    <row r="249" spans="1:3" s="12" customFormat="1" x14ac:dyDescent="0.25">
      <c r="A249" s="13" t="s">
        <v>8</v>
      </c>
      <c r="B249" s="118">
        <v>25326600</v>
      </c>
      <c r="C249" s="118">
        <v>9700000</v>
      </c>
    </row>
    <row r="250" spans="1:3" s="12" customFormat="1" x14ac:dyDescent="0.25">
      <c r="A250" s="13" t="s">
        <v>13</v>
      </c>
      <c r="B250" s="118">
        <v>145000</v>
      </c>
      <c r="C250" s="118"/>
    </row>
    <row r="251" spans="1:3" s="12" customFormat="1" x14ac:dyDescent="0.25">
      <c r="A251" s="13" t="s">
        <v>9</v>
      </c>
      <c r="B251" s="118">
        <v>7648600</v>
      </c>
      <c r="C251" s="118">
        <v>2898800</v>
      </c>
    </row>
    <row r="252" spans="1:3" s="12" customFormat="1" x14ac:dyDescent="0.25">
      <c r="A252" s="13" t="s">
        <v>10</v>
      </c>
      <c r="B252" s="118">
        <v>29500</v>
      </c>
      <c r="C252" s="118">
        <v>17591.349999999999</v>
      </c>
    </row>
    <row r="253" spans="1:3" s="12" customFormat="1" x14ac:dyDescent="0.25">
      <c r="A253" s="13" t="s">
        <v>15</v>
      </c>
      <c r="B253" s="118">
        <v>81500</v>
      </c>
      <c r="C253" s="118"/>
    </row>
    <row r="254" spans="1:3" s="12" customFormat="1" x14ac:dyDescent="0.25">
      <c r="A254" s="13" t="s">
        <v>11</v>
      </c>
      <c r="B254" s="118">
        <v>778600</v>
      </c>
      <c r="C254" s="118">
        <v>303705.68</v>
      </c>
    </row>
    <row r="255" spans="1:3" s="12" customFormat="1" x14ac:dyDescent="0.25">
      <c r="A255" s="13" t="s">
        <v>12</v>
      </c>
      <c r="B255" s="118">
        <v>1429235</v>
      </c>
      <c r="C255" s="118">
        <v>392660.97000000003</v>
      </c>
    </row>
    <row r="256" spans="1:3" s="12" customFormat="1" x14ac:dyDescent="0.25">
      <c r="A256" s="10" t="s">
        <v>5</v>
      </c>
      <c r="B256" s="118">
        <v>31000</v>
      </c>
      <c r="C256" s="118"/>
    </row>
    <row r="257" spans="1:3" s="12" customFormat="1" ht="25.5" x14ac:dyDescent="0.25">
      <c r="A257" s="10" t="s">
        <v>6</v>
      </c>
      <c r="B257" s="118">
        <v>312988</v>
      </c>
      <c r="C257" s="118">
        <v>288000</v>
      </c>
    </row>
    <row r="258" spans="1:3" s="12" customFormat="1" ht="25.5" x14ac:dyDescent="0.25">
      <c r="A258" s="10" t="s">
        <v>7</v>
      </c>
      <c r="B258" s="118">
        <v>3302377</v>
      </c>
      <c r="C258" s="118">
        <v>912242</v>
      </c>
    </row>
    <row r="259" spans="1:3" s="12" customFormat="1" x14ac:dyDescent="0.25">
      <c r="A259" s="6" t="s">
        <v>37</v>
      </c>
      <c r="B259" s="118"/>
      <c r="C259" s="6"/>
    </row>
    <row r="260" spans="1:3" s="12" customFormat="1" x14ac:dyDescent="0.25">
      <c r="A260" s="6" t="s">
        <v>38</v>
      </c>
      <c r="B260" s="118"/>
      <c r="C260" s="6"/>
    </row>
    <row r="261" spans="1:3" s="12" customFormat="1" x14ac:dyDescent="0.25">
      <c r="A261" s="14"/>
      <c r="B261" s="14"/>
      <c r="C261" s="14"/>
    </row>
    <row r="262" spans="1:3" s="12" customFormat="1" x14ac:dyDescent="0.25">
      <c r="A262" s="27" t="s">
        <v>0</v>
      </c>
      <c r="B262" s="27" t="s">
        <v>2</v>
      </c>
      <c r="C262" s="27" t="s">
        <v>3</v>
      </c>
    </row>
    <row r="263" spans="1:3" s="12" customFormat="1" ht="15.75" thickBot="1" x14ac:dyDescent="0.3">
      <c r="A263" s="27" t="s">
        <v>1</v>
      </c>
      <c r="B263" s="28" t="s">
        <v>40</v>
      </c>
      <c r="C263" s="28" t="s">
        <v>41</v>
      </c>
    </row>
    <row r="264" spans="1:3" s="12" customFormat="1" x14ac:dyDescent="0.25">
      <c r="A264" s="29" t="s">
        <v>42</v>
      </c>
      <c r="B264" s="81">
        <f>B266+B268+B269+B272+B273+B274+B275+B276+B267+B270+B271</f>
        <v>28498200</v>
      </c>
      <c r="C264" s="81">
        <f>C266+C268+C269+C272+C273+C274+C275+C276+C267+C270+C271</f>
        <v>9457028.540000001</v>
      </c>
    </row>
    <row r="265" spans="1:3" s="12" customFormat="1" x14ac:dyDescent="0.25">
      <c r="A265" s="31" t="s">
        <v>4</v>
      </c>
      <c r="B265" s="82"/>
      <c r="C265" s="82"/>
    </row>
    <row r="266" spans="1:3" s="12" customFormat="1" x14ac:dyDescent="0.25">
      <c r="A266" s="33" t="s">
        <v>8</v>
      </c>
      <c r="B266" s="154">
        <v>13055000</v>
      </c>
      <c r="C266" s="154">
        <v>5665683.3199999994</v>
      </c>
    </row>
    <row r="267" spans="1:3" s="12" customFormat="1" x14ac:dyDescent="0.25">
      <c r="A267" s="33" t="s">
        <v>13</v>
      </c>
      <c r="B267" s="154">
        <v>0</v>
      </c>
      <c r="C267" s="154">
        <v>0</v>
      </c>
    </row>
    <row r="268" spans="1:3" s="12" customFormat="1" x14ac:dyDescent="0.25">
      <c r="A268" s="33" t="s">
        <v>9</v>
      </c>
      <c r="B268" s="154">
        <v>3942500</v>
      </c>
      <c r="C268" s="154">
        <v>1544894.1</v>
      </c>
    </row>
    <row r="269" spans="1:3" s="12" customFormat="1" x14ac:dyDescent="0.25">
      <c r="A269" s="33" t="s">
        <v>10</v>
      </c>
      <c r="B269" s="154">
        <v>232000</v>
      </c>
      <c r="C269" s="154">
        <v>0</v>
      </c>
    </row>
    <row r="270" spans="1:3" s="12" customFormat="1" ht="23.25" x14ac:dyDescent="0.25">
      <c r="A270" s="33" t="s">
        <v>14</v>
      </c>
      <c r="B270" s="154">
        <v>400000</v>
      </c>
      <c r="C270" s="154">
        <v>51000</v>
      </c>
    </row>
    <row r="271" spans="1:3" s="12" customFormat="1" x14ac:dyDescent="0.25">
      <c r="A271" s="13" t="s">
        <v>15</v>
      </c>
      <c r="B271" s="154">
        <v>260000</v>
      </c>
      <c r="C271" s="154">
        <v>65815.820000000007</v>
      </c>
    </row>
    <row r="272" spans="1:3" s="12" customFormat="1" x14ac:dyDescent="0.25">
      <c r="A272" s="33" t="s">
        <v>11</v>
      </c>
      <c r="B272" s="154">
        <v>1435000</v>
      </c>
      <c r="C272" s="154">
        <v>146117.02000000002</v>
      </c>
    </row>
    <row r="273" spans="1:3" s="12" customFormat="1" x14ac:dyDescent="0.25">
      <c r="A273" s="33" t="s">
        <v>12</v>
      </c>
      <c r="B273" s="154">
        <v>2665000</v>
      </c>
      <c r="C273" s="154">
        <v>506919.95</v>
      </c>
    </row>
    <row r="274" spans="1:3" s="12" customFormat="1" x14ac:dyDescent="0.25">
      <c r="A274" s="31" t="s">
        <v>5</v>
      </c>
      <c r="B274" s="154">
        <v>50000</v>
      </c>
      <c r="C274" s="154">
        <v>0</v>
      </c>
    </row>
    <row r="275" spans="1:3" s="12" customFormat="1" ht="25.5" x14ac:dyDescent="0.25">
      <c r="A275" s="31" t="s">
        <v>6</v>
      </c>
      <c r="B275" s="154">
        <v>2859000</v>
      </c>
      <c r="C275" s="154">
        <v>1182294.2</v>
      </c>
    </row>
    <row r="276" spans="1:3" s="12" customFormat="1" ht="25.5" x14ac:dyDescent="0.25">
      <c r="A276" s="31" t="s">
        <v>7</v>
      </c>
      <c r="B276" s="154">
        <v>3599700</v>
      </c>
      <c r="C276" s="154">
        <v>294304.13</v>
      </c>
    </row>
    <row r="277" spans="1:3" s="12" customFormat="1" x14ac:dyDescent="0.25">
      <c r="A277" s="31"/>
      <c r="B277" s="35"/>
      <c r="C277" s="35"/>
    </row>
    <row r="278" spans="1:3" s="12" customFormat="1" x14ac:dyDescent="0.25">
      <c r="A278" s="14"/>
      <c r="B278" s="41"/>
      <c r="C278" s="41"/>
    </row>
    <row r="279" spans="1:3" s="12" customFormat="1" x14ac:dyDescent="0.25">
      <c r="A279" s="42" t="s">
        <v>45</v>
      </c>
      <c r="B279" s="87">
        <f>SUM(B281:B292)</f>
        <v>102867430</v>
      </c>
      <c r="C279" s="87">
        <f>SUM(C281:C292)</f>
        <v>66110079.260000005</v>
      </c>
    </row>
    <row r="280" spans="1:3" s="12" customFormat="1" x14ac:dyDescent="0.25">
      <c r="A280" s="44" t="s">
        <v>4</v>
      </c>
      <c r="B280" s="88"/>
      <c r="C280" s="88"/>
    </row>
    <row r="281" spans="1:3" s="12" customFormat="1" x14ac:dyDescent="0.25">
      <c r="A281" s="150" t="s">
        <v>8</v>
      </c>
      <c r="B281" s="154">
        <v>15388402</v>
      </c>
      <c r="C281" s="103">
        <v>4875262.8899999997</v>
      </c>
    </row>
    <row r="282" spans="1:3" s="12" customFormat="1" x14ac:dyDescent="0.25">
      <c r="A282" s="150" t="s">
        <v>9</v>
      </c>
      <c r="B282" s="154">
        <v>4647298</v>
      </c>
      <c r="C282" s="103">
        <v>1350861.79</v>
      </c>
    </row>
    <row r="283" spans="1:3" s="12" customFormat="1" x14ac:dyDescent="0.25">
      <c r="A283" s="150" t="s">
        <v>10</v>
      </c>
      <c r="B283" s="154">
        <v>58412</v>
      </c>
      <c r="C283" s="103">
        <v>22556.83</v>
      </c>
    </row>
    <row r="284" spans="1:3" s="12" customFormat="1" x14ac:dyDescent="0.25">
      <c r="A284" s="150" t="s">
        <v>44</v>
      </c>
      <c r="B284" s="154"/>
      <c r="C284" s="103"/>
    </row>
    <row r="285" spans="1:3" s="12" customFormat="1" x14ac:dyDescent="0.25">
      <c r="A285" s="150" t="s">
        <v>15</v>
      </c>
      <c r="B285" s="154">
        <v>125479</v>
      </c>
      <c r="C285" s="103">
        <v>88666.19</v>
      </c>
    </row>
    <row r="286" spans="1:3" s="12" customFormat="1" x14ac:dyDescent="0.25">
      <c r="A286" s="150" t="s">
        <v>11</v>
      </c>
      <c r="B286" s="154">
        <v>117350</v>
      </c>
      <c r="C286" s="103">
        <v>54650</v>
      </c>
    </row>
    <row r="287" spans="1:3" s="12" customFormat="1" x14ac:dyDescent="0.25">
      <c r="A287" s="150" t="s">
        <v>12</v>
      </c>
      <c r="B287" s="154">
        <v>34046752</v>
      </c>
      <c r="C287" s="103">
        <v>11730203.060000001</v>
      </c>
    </row>
    <row r="288" spans="1:3" s="12" customFormat="1" x14ac:dyDescent="0.25">
      <c r="A288" s="151" t="s">
        <v>5</v>
      </c>
      <c r="B288" s="154">
        <v>47492872</v>
      </c>
      <c r="C288" s="103">
        <v>47414734</v>
      </c>
    </row>
    <row r="289" spans="1:3" s="12" customFormat="1" ht="25.5" x14ac:dyDescent="0.25">
      <c r="A289" s="151" t="s">
        <v>6</v>
      </c>
      <c r="B289" s="154">
        <v>330000</v>
      </c>
      <c r="C289" s="103"/>
    </row>
    <row r="290" spans="1:3" s="12" customFormat="1" ht="25.5" x14ac:dyDescent="0.25">
      <c r="A290" s="151" t="s">
        <v>7</v>
      </c>
      <c r="B290" s="154">
        <v>628865</v>
      </c>
      <c r="C290" s="103">
        <v>567144.5</v>
      </c>
    </row>
    <row r="291" spans="1:3" s="12" customFormat="1" x14ac:dyDescent="0.25">
      <c r="A291" s="152" t="s">
        <v>47</v>
      </c>
      <c r="B291" s="154">
        <v>32000</v>
      </c>
      <c r="C291" s="103">
        <v>6000</v>
      </c>
    </row>
    <row r="292" spans="1:3" s="12" customFormat="1" x14ac:dyDescent="0.25">
      <c r="A292" s="14"/>
      <c r="B292" s="89"/>
      <c r="C292" s="89"/>
    </row>
    <row r="293" spans="1:3" s="12" customFormat="1" x14ac:dyDescent="0.25">
      <c r="A293" s="3" t="s">
        <v>46</v>
      </c>
      <c r="B293" s="43">
        <f>SUM(B295:B305)</f>
        <v>9150200</v>
      </c>
      <c r="C293" s="43">
        <f>SUM(C295:C305)</f>
        <v>2528684.4698600001</v>
      </c>
    </row>
    <row r="294" spans="1:3" s="12" customFormat="1" x14ac:dyDescent="0.25">
      <c r="A294" s="10" t="s">
        <v>4</v>
      </c>
      <c r="B294" s="50"/>
      <c r="C294" s="50"/>
    </row>
    <row r="295" spans="1:3" s="12" customFormat="1" x14ac:dyDescent="0.25">
      <c r="A295" s="13" t="s">
        <v>8</v>
      </c>
      <c r="B295" s="51">
        <v>3288479</v>
      </c>
      <c r="C295" s="51">
        <v>1764652.21</v>
      </c>
    </row>
    <row r="296" spans="1:3" s="12" customFormat="1" x14ac:dyDescent="0.25">
      <c r="A296" s="13" t="s">
        <v>47</v>
      </c>
      <c r="B296" s="51">
        <v>60000</v>
      </c>
      <c r="C296" s="51"/>
    </row>
    <row r="297" spans="1:3" s="12" customFormat="1" x14ac:dyDescent="0.25">
      <c r="A297" s="13" t="s">
        <v>9</v>
      </c>
      <c r="B297" s="51">
        <v>993121</v>
      </c>
      <c r="C297" s="51">
        <v>529301.96986000007</v>
      </c>
    </row>
    <row r="298" spans="1:3" s="12" customFormat="1" x14ac:dyDescent="0.25">
      <c r="A298" s="13" t="s">
        <v>10</v>
      </c>
      <c r="B298" s="51">
        <v>60000</v>
      </c>
      <c r="C298" s="51">
        <v>20019.87</v>
      </c>
    </row>
    <row r="299" spans="1:3" s="12" customFormat="1" x14ac:dyDescent="0.25">
      <c r="A299" s="13" t="s">
        <v>44</v>
      </c>
      <c r="B299" s="51">
        <v>40000</v>
      </c>
      <c r="C299" s="51"/>
    </row>
    <row r="300" spans="1:3" s="12" customFormat="1" x14ac:dyDescent="0.25">
      <c r="A300" s="13" t="s">
        <v>15</v>
      </c>
      <c r="B300" s="51">
        <v>110000</v>
      </c>
      <c r="C300" s="51">
        <v>34575.519999999997</v>
      </c>
    </row>
    <row r="301" spans="1:3" s="12" customFormat="1" x14ac:dyDescent="0.25">
      <c r="A301" s="13" t="s">
        <v>11</v>
      </c>
      <c r="B301" s="51">
        <v>380000</v>
      </c>
      <c r="C301" s="51">
        <v>28425.4</v>
      </c>
    </row>
    <row r="302" spans="1:3" s="12" customFormat="1" x14ac:dyDescent="0.25">
      <c r="A302" s="13" t="s">
        <v>12</v>
      </c>
      <c r="B302" s="51">
        <v>1324000</v>
      </c>
      <c r="C302" s="51">
        <v>144709.5</v>
      </c>
    </row>
    <row r="303" spans="1:3" s="12" customFormat="1" x14ac:dyDescent="0.25">
      <c r="A303" s="10" t="s">
        <v>5</v>
      </c>
      <c r="B303" s="51"/>
      <c r="C303" s="51"/>
    </row>
    <row r="304" spans="1:3" s="12" customFormat="1" ht="25.5" x14ac:dyDescent="0.25">
      <c r="A304" s="10" t="s">
        <v>6</v>
      </c>
      <c r="B304" s="51">
        <v>2626500</v>
      </c>
      <c r="C304" s="51">
        <v>7000</v>
      </c>
    </row>
    <row r="305" spans="1:3" s="12" customFormat="1" ht="25.5" x14ac:dyDescent="0.25">
      <c r="A305" s="10" t="s">
        <v>7</v>
      </c>
      <c r="B305" s="51">
        <v>268100</v>
      </c>
      <c r="C305" s="51"/>
    </row>
    <row r="306" spans="1:3" s="12" customFormat="1" x14ac:dyDescent="0.25">
      <c r="A306" s="52"/>
      <c r="B306" s="53"/>
      <c r="C306" s="53"/>
    </row>
    <row r="307" spans="1:3" s="12" customFormat="1" x14ac:dyDescent="0.25">
      <c r="A307" s="29" t="s">
        <v>48</v>
      </c>
      <c r="B307" s="43">
        <f>SUM(B309:B319)</f>
        <v>13974200</v>
      </c>
      <c r="C307" s="43">
        <f>SUM(C309:C319)</f>
        <v>5627944.379999999</v>
      </c>
    </row>
    <row r="308" spans="1:3" s="12" customFormat="1" x14ac:dyDescent="0.25">
      <c r="A308" s="55" t="s">
        <v>4</v>
      </c>
      <c r="B308" s="90"/>
      <c r="C308" s="90"/>
    </row>
    <row r="309" spans="1:3" s="12" customFormat="1" x14ac:dyDescent="0.25">
      <c r="A309" s="56" t="s">
        <v>8</v>
      </c>
      <c r="B309" s="51">
        <v>6248200</v>
      </c>
      <c r="C309" s="51">
        <v>3402341.91</v>
      </c>
    </row>
    <row r="310" spans="1:3" s="12" customFormat="1" x14ac:dyDescent="0.25">
      <c r="A310" s="13" t="s">
        <v>47</v>
      </c>
      <c r="B310" s="51">
        <v>423000</v>
      </c>
      <c r="C310" s="51">
        <v>75718</v>
      </c>
    </row>
    <row r="311" spans="1:3" s="12" customFormat="1" x14ac:dyDescent="0.25">
      <c r="A311" s="13" t="s">
        <v>9</v>
      </c>
      <c r="B311" s="51">
        <v>1886800</v>
      </c>
      <c r="C311" s="51">
        <v>1017193.22</v>
      </c>
    </row>
    <row r="312" spans="1:3" s="12" customFormat="1" x14ac:dyDescent="0.25">
      <c r="A312" s="13" t="s">
        <v>10</v>
      </c>
      <c r="B312" s="51">
        <v>81680</v>
      </c>
      <c r="C312" s="51">
        <v>28495.670000000002</v>
      </c>
    </row>
    <row r="313" spans="1:3" s="12" customFormat="1" x14ac:dyDescent="0.25">
      <c r="A313" s="13" t="s">
        <v>44</v>
      </c>
      <c r="B313" s="51"/>
      <c r="C313" s="51"/>
    </row>
    <row r="314" spans="1:3" s="12" customFormat="1" x14ac:dyDescent="0.25">
      <c r="A314" s="13" t="s">
        <v>15</v>
      </c>
      <c r="B314" s="51">
        <v>600000</v>
      </c>
      <c r="C314" s="51">
        <v>189907.56</v>
      </c>
    </row>
    <row r="315" spans="1:3" s="12" customFormat="1" x14ac:dyDescent="0.25">
      <c r="A315" s="13" t="s">
        <v>11</v>
      </c>
      <c r="B315" s="51">
        <v>1450000</v>
      </c>
      <c r="C315" s="51">
        <v>237530.13999999998</v>
      </c>
    </row>
    <row r="316" spans="1:3" s="12" customFormat="1" x14ac:dyDescent="0.25">
      <c r="A316" s="57" t="s">
        <v>12</v>
      </c>
      <c r="B316" s="51">
        <v>375000</v>
      </c>
      <c r="C316" s="51">
        <v>124558</v>
      </c>
    </row>
    <row r="317" spans="1:3" s="12" customFormat="1" x14ac:dyDescent="0.25">
      <c r="A317" s="10" t="s">
        <v>5</v>
      </c>
      <c r="B317" s="51">
        <v>5380</v>
      </c>
      <c r="C317" s="51">
        <v>1622</v>
      </c>
    </row>
    <row r="318" spans="1:3" s="12" customFormat="1" ht="25.5" x14ac:dyDescent="0.25">
      <c r="A318" s="10" t="s">
        <v>6</v>
      </c>
      <c r="B318" s="51">
        <v>1762000</v>
      </c>
      <c r="C318" s="51">
        <v>83957</v>
      </c>
    </row>
    <row r="319" spans="1:3" s="12" customFormat="1" ht="25.5" x14ac:dyDescent="0.25">
      <c r="A319" s="10" t="s">
        <v>7</v>
      </c>
      <c r="B319" s="51">
        <v>1142140</v>
      </c>
      <c r="C319" s="51">
        <v>466620.88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zoomScaleNormal="100"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91" width="9.140625" style="7"/>
    <col min="192" max="192" width="20.140625" style="7" customWidth="1"/>
    <col min="193" max="193" width="4" style="7" customWidth="1"/>
    <col min="194" max="194" width="19.5703125" style="7" customWidth="1"/>
    <col min="195" max="202" width="11" style="7" customWidth="1"/>
    <col min="203" max="447" width="9.140625" style="7"/>
    <col min="448" max="448" width="20.140625" style="7" customWidth="1"/>
    <col min="449" max="449" width="4" style="7" customWidth="1"/>
    <col min="450" max="450" width="19.5703125" style="7" customWidth="1"/>
    <col min="451" max="458" width="11" style="7" customWidth="1"/>
    <col min="459" max="703" width="9.140625" style="7"/>
    <col min="704" max="704" width="20.140625" style="7" customWidth="1"/>
    <col min="705" max="705" width="4" style="7" customWidth="1"/>
    <col min="706" max="706" width="19.5703125" style="7" customWidth="1"/>
    <col min="707" max="714" width="11" style="7" customWidth="1"/>
    <col min="715" max="959" width="9.140625" style="7"/>
    <col min="960" max="960" width="20.140625" style="7" customWidth="1"/>
    <col min="961" max="961" width="4" style="7" customWidth="1"/>
    <col min="962" max="962" width="19.5703125" style="7" customWidth="1"/>
    <col min="963" max="970" width="11" style="7" customWidth="1"/>
    <col min="971" max="1215" width="9.140625" style="7"/>
    <col min="1216" max="1216" width="20.140625" style="7" customWidth="1"/>
    <col min="1217" max="1217" width="4" style="7" customWidth="1"/>
    <col min="1218" max="1218" width="19.5703125" style="7" customWidth="1"/>
    <col min="1219" max="1226" width="11" style="7" customWidth="1"/>
    <col min="1227" max="1471" width="9.140625" style="7"/>
    <col min="1472" max="1472" width="20.140625" style="7" customWidth="1"/>
    <col min="1473" max="1473" width="4" style="7" customWidth="1"/>
    <col min="1474" max="1474" width="19.5703125" style="7" customWidth="1"/>
    <col min="1475" max="1482" width="11" style="7" customWidth="1"/>
    <col min="1483" max="1727" width="9.140625" style="7"/>
    <col min="1728" max="1728" width="20.140625" style="7" customWidth="1"/>
    <col min="1729" max="1729" width="4" style="7" customWidth="1"/>
    <col min="1730" max="1730" width="19.5703125" style="7" customWidth="1"/>
    <col min="1731" max="1738" width="11" style="7" customWidth="1"/>
    <col min="1739" max="1983" width="9.140625" style="7"/>
    <col min="1984" max="1984" width="20.140625" style="7" customWidth="1"/>
    <col min="1985" max="1985" width="4" style="7" customWidth="1"/>
    <col min="1986" max="1986" width="19.5703125" style="7" customWidth="1"/>
    <col min="1987" max="1994" width="11" style="7" customWidth="1"/>
    <col min="1995" max="2239" width="9.140625" style="7"/>
    <col min="2240" max="2240" width="20.140625" style="7" customWidth="1"/>
    <col min="2241" max="2241" width="4" style="7" customWidth="1"/>
    <col min="2242" max="2242" width="19.5703125" style="7" customWidth="1"/>
    <col min="2243" max="2250" width="11" style="7" customWidth="1"/>
    <col min="2251" max="2495" width="9.140625" style="7"/>
    <col min="2496" max="2496" width="20.140625" style="7" customWidth="1"/>
    <col min="2497" max="2497" width="4" style="7" customWidth="1"/>
    <col min="2498" max="2498" width="19.5703125" style="7" customWidth="1"/>
    <col min="2499" max="2506" width="11" style="7" customWidth="1"/>
    <col min="2507" max="2751" width="9.140625" style="7"/>
    <col min="2752" max="2752" width="20.140625" style="7" customWidth="1"/>
    <col min="2753" max="2753" width="4" style="7" customWidth="1"/>
    <col min="2754" max="2754" width="19.5703125" style="7" customWidth="1"/>
    <col min="2755" max="2762" width="11" style="7" customWidth="1"/>
    <col min="2763" max="3007" width="9.140625" style="7"/>
    <col min="3008" max="3008" width="20.140625" style="7" customWidth="1"/>
    <col min="3009" max="3009" width="4" style="7" customWidth="1"/>
    <col min="3010" max="3010" width="19.5703125" style="7" customWidth="1"/>
    <col min="3011" max="3018" width="11" style="7" customWidth="1"/>
    <col min="3019" max="3263" width="9.140625" style="7"/>
    <col min="3264" max="3264" width="20.140625" style="7" customWidth="1"/>
    <col min="3265" max="3265" width="4" style="7" customWidth="1"/>
    <col min="3266" max="3266" width="19.5703125" style="7" customWidth="1"/>
    <col min="3267" max="3274" width="11" style="7" customWidth="1"/>
    <col min="3275" max="3519" width="9.140625" style="7"/>
    <col min="3520" max="3520" width="20.140625" style="7" customWidth="1"/>
    <col min="3521" max="3521" width="4" style="7" customWidth="1"/>
    <col min="3522" max="3522" width="19.5703125" style="7" customWidth="1"/>
    <col min="3523" max="3530" width="11" style="7" customWidth="1"/>
    <col min="3531" max="3775" width="9.140625" style="7"/>
    <col min="3776" max="3776" width="20.140625" style="7" customWidth="1"/>
    <col min="3777" max="3777" width="4" style="7" customWidth="1"/>
    <col min="3778" max="3778" width="19.5703125" style="7" customWidth="1"/>
    <col min="3779" max="3786" width="11" style="7" customWidth="1"/>
    <col min="3787" max="4031" width="9.140625" style="7"/>
    <col min="4032" max="4032" width="20.140625" style="7" customWidth="1"/>
    <col min="4033" max="4033" width="4" style="7" customWidth="1"/>
    <col min="4034" max="4034" width="19.5703125" style="7" customWidth="1"/>
    <col min="4035" max="4042" width="11" style="7" customWidth="1"/>
    <col min="4043" max="4287" width="9.140625" style="7"/>
    <col min="4288" max="4288" width="20.140625" style="7" customWidth="1"/>
    <col min="4289" max="4289" width="4" style="7" customWidth="1"/>
    <col min="4290" max="4290" width="19.5703125" style="7" customWidth="1"/>
    <col min="4291" max="4298" width="11" style="7" customWidth="1"/>
    <col min="4299" max="4543" width="9.140625" style="7"/>
    <col min="4544" max="4544" width="20.140625" style="7" customWidth="1"/>
    <col min="4545" max="4545" width="4" style="7" customWidth="1"/>
    <col min="4546" max="4546" width="19.5703125" style="7" customWidth="1"/>
    <col min="4547" max="4554" width="11" style="7" customWidth="1"/>
    <col min="4555" max="4799" width="9.140625" style="7"/>
    <col min="4800" max="4800" width="20.140625" style="7" customWidth="1"/>
    <col min="4801" max="4801" width="4" style="7" customWidth="1"/>
    <col min="4802" max="4802" width="19.5703125" style="7" customWidth="1"/>
    <col min="4803" max="4810" width="11" style="7" customWidth="1"/>
    <col min="4811" max="5055" width="9.140625" style="7"/>
    <col min="5056" max="5056" width="20.140625" style="7" customWidth="1"/>
    <col min="5057" max="5057" width="4" style="7" customWidth="1"/>
    <col min="5058" max="5058" width="19.5703125" style="7" customWidth="1"/>
    <col min="5059" max="5066" width="11" style="7" customWidth="1"/>
    <col min="5067" max="5311" width="9.140625" style="7"/>
    <col min="5312" max="5312" width="20.140625" style="7" customWidth="1"/>
    <col min="5313" max="5313" width="4" style="7" customWidth="1"/>
    <col min="5314" max="5314" width="19.5703125" style="7" customWidth="1"/>
    <col min="5315" max="5322" width="11" style="7" customWidth="1"/>
    <col min="5323" max="5567" width="9.140625" style="7"/>
    <col min="5568" max="5568" width="20.140625" style="7" customWidth="1"/>
    <col min="5569" max="5569" width="4" style="7" customWidth="1"/>
    <col min="5570" max="5570" width="19.5703125" style="7" customWidth="1"/>
    <col min="5571" max="5578" width="11" style="7" customWidth="1"/>
    <col min="5579" max="5823" width="9.140625" style="7"/>
    <col min="5824" max="5824" width="20.140625" style="7" customWidth="1"/>
    <col min="5825" max="5825" width="4" style="7" customWidth="1"/>
    <col min="5826" max="5826" width="19.5703125" style="7" customWidth="1"/>
    <col min="5827" max="5834" width="11" style="7" customWidth="1"/>
    <col min="5835" max="6079" width="9.140625" style="7"/>
    <col min="6080" max="6080" width="20.140625" style="7" customWidth="1"/>
    <col min="6081" max="6081" width="4" style="7" customWidth="1"/>
    <col min="6082" max="6082" width="19.5703125" style="7" customWidth="1"/>
    <col min="6083" max="6090" width="11" style="7" customWidth="1"/>
    <col min="6091" max="6335" width="9.140625" style="7"/>
    <col min="6336" max="6336" width="20.140625" style="7" customWidth="1"/>
    <col min="6337" max="6337" width="4" style="7" customWidth="1"/>
    <col min="6338" max="6338" width="19.5703125" style="7" customWidth="1"/>
    <col min="6339" max="6346" width="11" style="7" customWidth="1"/>
    <col min="6347" max="6591" width="9.140625" style="7"/>
    <col min="6592" max="6592" width="20.140625" style="7" customWidth="1"/>
    <col min="6593" max="6593" width="4" style="7" customWidth="1"/>
    <col min="6594" max="6594" width="19.5703125" style="7" customWidth="1"/>
    <col min="6595" max="6602" width="11" style="7" customWidth="1"/>
    <col min="6603" max="6847" width="9.140625" style="7"/>
    <col min="6848" max="6848" width="20.140625" style="7" customWidth="1"/>
    <col min="6849" max="6849" width="4" style="7" customWidth="1"/>
    <col min="6850" max="6850" width="19.5703125" style="7" customWidth="1"/>
    <col min="6851" max="6858" width="11" style="7" customWidth="1"/>
    <col min="6859" max="7103" width="9.140625" style="7"/>
    <col min="7104" max="7104" width="20.140625" style="7" customWidth="1"/>
    <col min="7105" max="7105" width="4" style="7" customWidth="1"/>
    <col min="7106" max="7106" width="19.5703125" style="7" customWidth="1"/>
    <col min="7107" max="7114" width="11" style="7" customWidth="1"/>
    <col min="7115" max="7359" width="9.140625" style="7"/>
    <col min="7360" max="7360" width="20.140625" style="7" customWidth="1"/>
    <col min="7361" max="7361" width="4" style="7" customWidth="1"/>
    <col min="7362" max="7362" width="19.5703125" style="7" customWidth="1"/>
    <col min="7363" max="7370" width="11" style="7" customWidth="1"/>
    <col min="7371" max="7615" width="9.140625" style="7"/>
    <col min="7616" max="7616" width="20.140625" style="7" customWidth="1"/>
    <col min="7617" max="7617" width="4" style="7" customWidth="1"/>
    <col min="7618" max="7618" width="19.5703125" style="7" customWidth="1"/>
    <col min="7619" max="7626" width="11" style="7" customWidth="1"/>
    <col min="7627" max="7871" width="9.140625" style="7"/>
    <col min="7872" max="7872" width="20.140625" style="7" customWidth="1"/>
    <col min="7873" max="7873" width="4" style="7" customWidth="1"/>
    <col min="7874" max="7874" width="19.5703125" style="7" customWidth="1"/>
    <col min="7875" max="7882" width="11" style="7" customWidth="1"/>
    <col min="7883" max="8127" width="9.140625" style="7"/>
    <col min="8128" max="8128" width="20.140625" style="7" customWidth="1"/>
    <col min="8129" max="8129" width="4" style="7" customWidth="1"/>
    <col min="8130" max="8130" width="19.5703125" style="7" customWidth="1"/>
    <col min="8131" max="8138" width="11" style="7" customWidth="1"/>
    <col min="8139" max="8383" width="9.140625" style="7"/>
    <col min="8384" max="8384" width="20.140625" style="7" customWidth="1"/>
    <col min="8385" max="8385" width="4" style="7" customWidth="1"/>
    <col min="8386" max="8386" width="19.5703125" style="7" customWidth="1"/>
    <col min="8387" max="8394" width="11" style="7" customWidth="1"/>
    <col min="8395" max="8639" width="9.140625" style="7"/>
    <col min="8640" max="8640" width="20.140625" style="7" customWidth="1"/>
    <col min="8641" max="8641" width="4" style="7" customWidth="1"/>
    <col min="8642" max="8642" width="19.5703125" style="7" customWidth="1"/>
    <col min="8643" max="8650" width="11" style="7" customWidth="1"/>
    <col min="8651" max="8895" width="9.140625" style="7"/>
    <col min="8896" max="8896" width="20.140625" style="7" customWidth="1"/>
    <col min="8897" max="8897" width="4" style="7" customWidth="1"/>
    <col min="8898" max="8898" width="19.5703125" style="7" customWidth="1"/>
    <col min="8899" max="8906" width="11" style="7" customWidth="1"/>
    <col min="8907" max="9151" width="9.140625" style="7"/>
    <col min="9152" max="9152" width="20.140625" style="7" customWidth="1"/>
    <col min="9153" max="9153" width="4" style="7" customWidth="1"/>
    <col min="9154" max="9154" width="19.5703125" style="7" customWidth="1"/>
    <col min="9155" max="9162" width="11" style="7" customWidth="1"/>
    <col min="9163" max="9407" width="9.140625" style="7"/>
    <col min="9408" max="9408" width="20.140625" style="7" customWidth="1"/>
    <col min="9409" max="9409" width="4" style="7" customWidth="1"/>
    <col min="9410" max="9410" width="19.5703125" style="7" customWidth="1"/>
    <col min="9411" max="9418" width="11" style="7" customWidth="1"/>
    <col min="9419" max="9663" width="9.140625" style="7"/>
    <col min="9664" max="9664" width="20.140625" style="7" customWidth="1"/>
    <col min="9665" max="9665" width="4" style="7" customWidth="1"/>
    <col min="9666" max="9666" width="19.5703125" style="7" customWidth="1"/>
    <col min="9667" max="9674" width="11" style="7" customWidth="1"/>
    <col min="9675" max="9919" width="9.140625" style="7"/>
    <col min="9920" max="9920" width="20.140625" style="7" customWidth="1"/>
    <col min="9921" max="9921" width="4" style="7" customWidth="1"/>
    <col min="9922" max="9922" width="19.5703125" style="7" customWidth="1"/>
    <col min="9923" max="9930" width="11" style="7" customWidth="1"/>
    <col min="9931" max="10175" width="9.140625" style="7"/>
    <col min="10176" max="10176" width="20.140625" style="7" customWidth="1"/>
    <col min="10177" max="10177" width="4" style="7" customWidth="1"/>
    <col min="10178" max="10178" width="19.5703125" style="7" customWidth="1"/>
    <col min="10179" max="10186" width="11" style="7" customWidth="1"/>
    <col min="10187" max="10431" width="9.140625" style="7"/>
    <col min="10432" max="10432" width="20.140625" style="7" customWidth="1"/>
    <col min="10433" max="10433" width="4" style="7" customWidth="1"/>
    <col min="10434" max="10434" width="19.5703125" style="7" customWidth="1"/>
    <col min="10435" max="10442" width="11" style="7" customWidth="1"/>
    <col min="10443" max="10687" width="9.140625" style="7"/>
    <col min="10688" max="10688" width="20.140625" style="7" customWidth="1"/>
    <col min="10689" max="10689" width="4" style="7" customWidth="1"/>
    <col min="10690" max="10690" width="19.5703125" style="7" customWidth="1"/>
    <col min="10691" max="10698" width="11" style="7" customWidth="1"/>
    <col min="10699" max="10943" width="9.140625" style="7"/>
    <col min="10944" max="10944" width="20.140625" style="7" customWidth="1"/>
    <col min="10945" max="10945" width="4" style="7" customWidth="1"/>
    <col min="10946" max="10946" width="19.5703125" style="7" customWidth="1"/>
    <col min="10947" max="10954" width="11" style="7" customWidth="1"/>
    <col min="10955" max="11199" width="9.140625" style="7"/>
    <col min="11200" max="11200" width="20.140625" style="7" customWidth="1"/>
    <col min="11201" max="11201" width="4" style="7" customWidth="1"/>
    <col min="11202" max="11202" width="19.5703125" style="7" customWidth="1"/>
    <col min="11203" max="11210" width="11" style="7" customWidth="1"/>
    <col min="11211" max="11455" width="9.140625" style="7"/>
    <col min="11456" max="11456" width="20.140625" style="7" customWidth="1"/>
    <col min="11457" max="11457" width="4" style="7" customWidth="1"/>
    <col min="11458" max="11458" width="19.5703125" style="7" customWidth="1"/>
    <col min="11459" max="11466" width="11" style="7" customWidth="1"/>
    <col min="11467" max="11711" width="9.140625" style="7"/>
    <col min="11712" max="11712" width="20.140625" style="7" customWidth="1"/>
    <col min="11713" max="11713" width="4" style="7" customWidth="1"/>
    <col min="11714" max="11714" width="19.5703125" style="7" customWidth="1"/>
    <col min="11715" max="11722" width="11" style="7" customWidth="1"/>
    <col min="11723" max="11967" width="9.140625" style="7"/>
    <col min="11968" max="11968" width="20.140625" style="7" customWidth="1"/>
    <col min="11969" max="11969" width="4" style="7" customWidth="1"/>
    <col min="11970" max="11970" width="19.5703125" style="7" customWidth="1"/>
    <col min="11971" max="11978" width="11" style="7" customWidth="1"/>
    <col min="11979" max="12223" width="9.140625" style="7"/>
    <col min="12224" max="12224" width="20.140625" style="7" customWidth="1"/>
    <col min="12225" max="12225" width="4" style="7" customWidth="1"/>
    <col min="12226" max="12226" width="19.5703125" style="7" customWidth="1"/>
    <col min="12227" max="12234" width="11" style="7" customWidth="1"/>
    <col min="12235" max="12479" width="9.140625" style="7"/>
    <col min="12480" max="12480" width="20.140625" style="7" customWidth="1"/>
    <col min="12481" max="12481" width="4" style="7" customWidth="1"/>
    <col min="12482" max="12482" width="19.5703125" style="7" customWidth="1"/>
    <col min="12483" max="12490" width="11" style="7" customWidth="1"/>
    <col min="12491" max="12735" width="9.140625" style="7"/>
    <col min="12736" max="12736" width="20.140625" style="7" customWidth="1"/>
    <col min="12737" max="12737" width="4" style="7" customWidth="1"/>
    <col min="12738" max="12738" width="19.5703125" style="7" customWidth="1"/>
    <col min="12739" max="12746" width="11" style="7" customWidth="1"/>
    <col min="12747" max="12991" width="9.140625" style="7"/>
    <col min="12992" max="12992" width="20.140625" style="7" customWidth="1"/>
    <col min="12993" max="12993" width="4" style="7" customWidth="1"/>
    <col min="12994" max="12994" width="19.5703125" style="7" customWidth="1"/>
    <col min="12995" max="13002" width="11" style="7" customWidth="1"/>
    <col min="13003" max="13247" width="9.140625" style="7"/>
    <col min="13248" max="13248" width="20.140625" style="7" customWidth="1"/>
    <col min="13249" max="13249" width="4" style="7" customWidth="1"/>
    <col min="13250" max="13250" width="19.5703125" style="7" customWidth="1"/>
    <col min="13251" max="13258" width="11" style="7" customWidth="1"/>
    <col min="13259" max="13503" width="9.140625" style="7"/>
    <col min="13504" max="13504" width="20.140625" style="7" customWidth="1"/>
    <col min="13505" max="13505" width="4" style="7" customWidth="1"/>
    <col min="13506" max="13506" width="19.5703125" style="7" customWidth="1"/>
    <col min="13507" max="13514" width="11" style="7" customWidth="1"/>
    <col min="13515" max="13759" width="9.140625" style="7"/>
    <col min="13760" max="13760" width="20.140625" style="7" customWidth="1"/>
    <col min="13761" max="13761" width="4" style="7" customWidth="1"/>
    <col min="13762" max="13762" width="19.5703125" style="7" customWidth="1"/>
    <col min="13763" max="13770" width="11" style="7" customWidth="1"/>
    <col min="13771" max="14015" width="9.140625" style="7"/>
    <col min="14016" max="14016" width="20.140625" style="7" customWidth="1"/>
    <col min="14017" max="14017" width="4" style="7" customWidth="1"/>
    <col min="14018" max="14018" width="19.5703125" style="7" customWidth="1"/>
    <col min="14019" max="14026" width="11" style="7" customWidth="1"/>
    <col min="14027" max="14271" width="9.140625" style="7"/>
    <col min="14272" max="14272" width="20.140625" style="7" customWidth="1"/>
    <col min="14273" max="14273" width="4" style="7" customWidth="1"/>
    <col min="14274" max="14274" width="19.5703125" style="7" customWidth="1"/>
    <col min="14275" max="14282" width="11" style="7" customWidth="1"/>
    <col min="14283" max="14527" width="9.140625" style="7"/>
    <col min="14528" max="14528" width="20.140625" style="7" customWidth="1"/>
    <col min="14529" max="14529" width="4" style="7" customWidth="1"/>
    <col min="14530" max="14530" width="19.5703125" style="7" customWidth="1"/>
    <col min="14531" max="14538" width="11" style="7" customWidth="1"/>
    <col min="14539" max="14783" width="9.140625" style="7"/>
    <col min="14784" max="14784" width="20.140625" style="7" customWidth="1"/>
    <col min="14785" max="14785" width="4" style="7" customWidth="1"/>
    <col min="14786" max="14786" width="19.5703125" style="7" customWidth="1"/>
    <col min="14787" max="14794" width="11" style="7" customWidth="1"/>
    <col min="14795" max="15039" width="9.140625" style="7"/>
    <col min="15040" max="15040" width="20.140625" style="7" customWidth="1"/>
    <col min="15041" max="15041" width="4" style="7" customWidth="1"/>
    <col min="15042" max="15042" width="19.5703125" style="7" customWidth="1"/>
    <col min="15043" max="15050" width="11" style="7" customWidth="1"/>
    <col min="15051" max="15295" width="9.140625" style="7"/>
    <col min="15296" max="15296" width="20.140625" style="7" customWidth="1"/>
    <col min="15297" max="15297" width="4" style="7" customWidth="1"/>
    <col min="15298" max="15298" width="19.5703125" style="7" customWidth="1"/>
    <col min="15299" max="15306" width="11" style="7" customWidth="1"/>
    <col min="15307" max="15551" width="9.140625" style="7"/>
    <col min="15552" max="15552" width="20.140625" style="7" customWidth="1"/>
    <col min="15553" max="15553" width="4" style="7" customWidth="1"/>
    <col min="15554" max="15554" width="19.5703125" style="7" customWidth="1"/>
    <col min="15555" max="15562" width="11" style="7" customWidth="1"/>
    <col min="15563" max="15807" width="9.140625" style="7"/>
    <col min="15808" max="15808" width="20.140625" style="7" customWidth="1"/>
    <col min="15809" max="15809" width="4" style="7" customWidth="1"/>
    <col min="15810" max="15810" width="19.5703125" style="7" customWidth="1"/>
    <col min="15811" max="15818" width="11" style="7" customWidth="1"/>
    <col min="15819" max="16063" width="9.140625" style="7"/>
    <col min="16064" max="16064" width="20.140625" style="7" customWidth="1"/>
    <col min="16065" max="16065" width="4" style="7" customWidth="1"/>
    <col min="16066" max="16066" width="19.5703125" style="7" customWidth="1"/>
    <col min="16067" max="16074" width="11" style="7" customWidth="1"/>
    <col min="16075" max="16384" width="9.140625" style="7"/>
  </cols>
  <sheetData>
    <row r="1" spans="1:3" ht="30" customHeight="1" x14ac:dyDescent="0.25">
      <c r="A1" s="641" t="s">
        <v>62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108">
        <f>SUM(B7:B18)</f>
        <v>43681600</v>
      </c>
      <c r="C5" s="108">
        <f>SUM(C7:C18)</f>
        <v>22334523.129999999</v>
      </c>
    </row>
    <row r="6" spans="1:3" s="12" customFormat="1" x14ac:dyDescent="0.25">
      <c r="A6" s="10" t="s">
        <v>4</v>
      </c>
      <c r="B6" s="74"/>
      <c r="C6" s="74"/>
    </row>
    <row r="7" spans="1:3" s="12" customFormat="1" x14ac:dyDescent="0.25">
      <c r="A7" s="13" t="s">
        <v>8</v>
      </c>
      <c r="B7" s="180">
        <v>15900230</v>
      </c>
      <c r="C7" s="198">
        <v>7350718.3099999996</v>
      </c>
    </row>
    <row r="8" spans="1:3" s="12" customFormat="1" x14ac:dyDescent="0.25">
      <c r="A8" s="13" t="s">
        <v>13</v>
      </c>
      <c r="B8" s="180"/>
      <c r="C8" s="198"/>
    </row>
    <row r="9" spans="1:3" s="12" customFormat="1" x14ac:dyDescent="0.25">
      <c r="A9" s="13" t="s">
        <v>9</v>
      </c>
      <c r="B9" s="180">
        <v>4801870</v>
      </c>
      <c r="C9" s="198">
        <v>2191791</v>
      </c>
    </row>
    <row r="10" spans="1:3" s="12" customFormat="1" x14ac:dyDescent="0.25">
      <c r="A10" s="13" t="s">
        <v>10</v>
      </c>
      <c r="B10" s="180">
        <v>92190</v>
      </c>
      <c r="C10" s="198">
        <v>15034.92</v>
      </c>
    </row>
    <row r="11" spans="1:3" s="12" customFormat="1" x14ac:dyDescent="0.25">
      <c r="A11" s="13" t="s">
        <v>15</v>
      </c>
      <c r="B11" s="180">
        <v>208928</v>
      </c>
      <c r="C11" s="198">
        <v>63080.95</v>
      </c>
    </row>
    <row r="12" spans="1:3" s="12" customFormat="1" ht="23.25" x14ac:dyDescent="0.25">
      <c r="A12" s="13" t="s">
        <v>14</v>
      </c>
      <c r="B12" s="180"/>
      <c r="C12" s="198"/>
    </row>
    <row r="13" spans="1:3" s="12" customFormat="1" x14ac:dyDescent="0.25">
      <c r="A13" s="13" t="s">
        <v>16</v>
      </c>
      <c r="B13" s="180">
        <v>0</v>
      </c>
      <c r="C13" s="198">
        <v>0</v>
      </c>
    </row>
    <row r="14" spans="1:3" s="12" customFormat="1" x14ac:dyDescent="0.25">
      <c r="A14" s="13" t="s">
        <v>11</v>
      </c>
      <c r="B14" s="180">
        <v>11662280</v>
      </c>
      <c r="C14" s="198">
        <v>6141845.3200000003</v>
      </c>
    </row>
    <row r="15" spans="1:3" s="12" customFormat="1" x14ac:dyDescent="0.25">
      <c r="A15" s="13" t="s">
        <v>12</v>
      </c>
      <c r="B15" s="180">
        <v>6234293</v>
      </c>
      <c r="C15" s="198">
        <v>2915563.43</v>
      </c>
    </row>
    <row r="16" spans="1:3" s="12" customFormat="1" x14ac:dyDescent="0.25">
      <c r="A16" s="10" t="s">
        <v>5</v>
      </c>
      <c r="B16" s="180">
        <v>40000</v>
      </c>
      <c r="C16" s="198">
        <v>15000</v>
      </c>
    </row>
    <row r="17" spans="1:3" s="12" customFormat="1" ht="30" customHeight="1" x14ac:dyDescent="0.25">
      <c r="A17" s="10" t="s">
        <v>6</v>
      </c>
      <c r="B17" s="180">
        <v>850800</v>
      </c>
      <c r="C17" s="198">
        <v>722202</v>
      </c>
    </row>
    <row r="18" spans="1:3" s="12" customFormat="1" ht="25.5" x14ac:dyDescent="0.25">
      <c r="A18" s="10" t="s">
        <v>7</v>
      </c>
      <c r="B18" s="180">
        <v>3891009</v>
      </c>
      <c r="C18" s="198">
        <v>2919287.2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108">
        <f>SUM(B24:B34)</f>
        <v>46630300</v>
      </c>
      <c r="C22" s="108">
        <f>SUM(C24:C34)</f>
        <v>22423456.630000003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180">
        <v>28189947</v>
      </c>
      <c r="C24" s="180">
        <v>13702586.82</v>
      </c>
    </row>
    <row r="25" spans="1:3" s="12" customFormat="1" x14ac:dyDescent="0.25">
      <c r="A25" s="13" t="s">
        <v>13</v>
      </c>
      <c r="B25" s="180">
        <v>250000</v>
      </c>
      <c r="C25" s="180">
        <v>34259.980000000003</v>
      </c>
    </row>
    <row r="26" spans="1:3" s="12" customFormat="1" x14ac:dyDescent="0.25">
      <c r="A26" s="13" t="s">
        <v>9</v>
      </c>
      <c r="B26" s="180">
        <v>8513353</v>
      </c>
      <c r="C26" s="180">
        <v>4079148.88</v>
      </c>
    </row>
    <row r="27" spans="1:3" s="12" customFormat="1" x14ac:dyDescent="0.25">
      <c r="A27" s="13" t="s">
        <v>10</v>
      </c>
      <c r="B27" s="180">
        <v>80600</v>
      </c>
      <c r="C27" s="180">
        <v>34710.19</v>
      </c>
    </row>
    <row r="28" spans="1:3" s="12" customFormat="1" ht="23.25" x14ac:dyDescent="0.25">
      <c r="A28" s="13" t="s">
        <v>14</v>
      </c>
      <c r="B28" s="180">
        <v>550000</v>
      </c>
      <c r="C28" s="180">
        <v>51230</v>
      </c>
    </row>
    <row r="29" spans="1:3" s="12" customFormat="1" x14ac:dyDescent="0.25">
      <c r="A29" s="13" t="s">
        <v>18</v>
      </c>
      <c r="B29" s="180">
        <v>380000</v>
      </c>
      <c r="C29" s="180">
        <v>150435.14000000001</v>
      </c>
    </row>
    <row r="30" spans="1:3" s="12" customFormat="1" x14ac:dyDescent="0.25">
      <c r="A30" s="13" t="s">
        <v>11</v>
      </c>
      <c r="B30" s="180">
        <v>155600</v>
      </c>
      <c r="C30" s="180">
        <v>164718.22</v>
      </c>
    </row>
    <row r="31" spans="1:3" s="12" customFormat="1" x14ac:dyDescent="0.25">
      <c r="A31" s="13" t="s">
        <v>12</v>
      </c>
      <c r="B31" s="180">
        <v>1550000</v>
      </c>
      <c r="C31" s="180">
        <v>902276.14</v>
      </c>
    </row>
    <row r="32" spans="1:3" s="12" customFormat="1" x14ac:dyDescent="0.25">
      <c r="A32" s="10" t="s">
        <v>5</v>
      </c>
      <c r="B32" s="180">
        <v>516000</v>
      </c>
      <c r="C32" s="180">
        <v>165175</v>
      </c>
    </row>
    <row r="33" spans="1:3" s="12" customFormat="1" ht="25.5" x14ac:dyDescent="0.25">
      <c r="A33" s="10" t="s">
        <v>6</v>
      </c>
      <c r="B33" s="180">
        <v>2000000</v>
      </c>
      <c r="C33" s="180">
        <v>874154</v>
      </c>
    </row>
    <row r="34" spans="1:3" s="12" customFormat="1" ht="25.5" x14ac:dyDescent="0.25">
      <c r="A34" s="10" t="s">
        <v>7</v>
      </c>
      <c r="B34" s="180">
        <v>4444800</v>
      </c>
      <c r="C34" s="180">
        <v>2264762.2600000002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26363500</v>
      </c>
      <c r="C38" s="8">
        <f>SUM(C40:C50)</f>
        <v>13522957.579999998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185">
        <v>16804532</v>
      </c>
      <c r="C40" s="185">
        <v>8475495.1199999992</v>
      </c>
    </row>
    <row r="41" spans="1:3" s="12" customFormat="1" x14ac:dyDescent="0.25">
      <c r="A41" s="13" t="s">
        <v>13</v>
      </c>
      <c r="B41" s="185"/>
      <c r="C41" s="185"/>
    </row>
    <row r="42" spans="1:3" s="12" customFormat="1" x14ac:dyDescent="0.25">
      <c r="A42" s="13" t="s">
        <v>9</v>
      </c>
      <c r="B42" s="185">
        <v>5074968</v>
      </c>
      <c r="C42" s="185">
        <v>2531844.0299999998</v>
      </c>
    </row>
    <row r="43" spans="1:3" s="12" customFormat="1" x14ac:dyDescent="0.25">
      <c r="A43" s="13" t="s">
        <v>10</v>
      </c>
      <c r="B43" s="185"/>
      <c r="C43" s="185"/>
    </row>
    <row r="44" spans="1:3" s="12" customFormat="1" ht="23.25" x14ac:dyDescent="0.25">
      <c r="A44" s="13" t="s">
        <v>14</v>
      </c>
      <c r="B44" s="185"/>
      <c r="C44" s="185"/>
    </row>
    <row r="45" spans="1:3" s="12" customFormat="1" x14ac:dyDescent="0.25">
      <c r="A45" s="13" t="s">
        <v>18</v>
      </c>
      <c r="B45" s="185"/>
      <c r="C45" s="185"/>
    </row>
    <row r="46" spans="1:3" s="12" customFormat="1" x14ac:dyDescent="0.25">
      <c r="A46" s="13" t="s">
        <v>11</v>
      </c>
      <c r="B46" s="186">
        <v>80000</v>
      </c>
      <c r="C46" s="186">
        <v>80000</v>
      </c>
    </row>
    <row r="47" spans="1:3" s="12" customFormat="1" x14ac:dyDescent="0.25">
      <c r="A47" s="13" t="s">
        <v>12</v>
      </c>
      <c r="B47" s="187">
        <v>500000</v>
      </c>
      <c r="C47" s="187">
        <v>299180.09000000003</v>
      </c>
    </row>
    <row r="48" spans="1:3" s="12" customFormat="1" x14ac:dyDescent="0.25">
      <c r="A48" s="10" t="s">
        <v>5</v>
      </c>
      <c r="B48" s="188">
        <v>22967</v>
      </c>
      <c r="C48" s="188">
        <v>11483.64</v>
      </c>
    </row>
    <row r="49" spans="1:3" s="12" customFormat="1" ht="25.5" x14ac:dyDescent="0.25">
      <c r="A49" s="10" t="s">
        <v>6</v>
      </c>
      <c r="B49" s="189">
        <v>50000</v>
      </c>
      <c r="C49" s="189">
        <v>22988</v>
      </c>
    </row>
    <row r="50" spans="1:3" s="12" customFormat="1" ht="25.5" x14ac:dyDescent="0.25">
      <c r="A50" s="10" t="s">
        <v>7</v>
      </c>
      <c r="B50" s="189">
        <v>3831033</v>
      </c>
      <c r="C50" s="189">
        <v>2101966.7000000002</v>
      </c>
    </row>
    <row r="51" spans="1:3" s="12" customFormat="1" x14ac:dyDescent="0.25">
      <c r="A51" s="10"/>
      <c r="B51" s="118"/>
      <c r="C51" s="118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108">
        <f>B56+B58+B59+B61+B62+B63+B64+B65+B66+B57+B60</f>
        <v>15300800</v>
      </c>
      <c r="C54" s="108">
        <f>C56+C58+C59+C61+C62+C63+C64+C65+C66+C57+C60</f>
        <v>8246203.4299999997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190">
        <v>9785637</v>
      </c>
      <c r="C56" s="190">
        <v>5008191.1500000004</v>
      </c>
    </row>
    <row r="57" spans="1:3" s="12" customFormat="1" x14ac:dyDescent="0.25">
      <c r="A57" s="13" t="s">
        <v>13</v>
      </c>
      <c r="B57" s="190">
        <v>0</v>
      </c>
      <c r="C57" s="190">
        <v>0</v>
      </c>
    </row>
    <row r="58" spans="1:3" s="12" customFormat="1" x14ac:dyDescent="0.25">
      <c r="A58" s="13" t="s">
        <v>9</v>
      </c>
      <c r="B58" s="190">
        <v>2955263</v>
      </c>
      <c r="C58" s="190">
        <v>1505164.43</v>
      </c>
    </row>
    <row r="59" spans="1:3" s="12" customFormat="1" x14ac:dyDescent="0.25">
      <c r="A59" s="13" t="s">
        <v>10</v>
      </c>
      <c r="B59" s="190">
        <v>14000</v>
      </c>
      <c r="C59" s="190">
        <v>7106.89</v>
      </c>
    </row>
    <row r="60" spans="1:3" s="12" customFormat="1" ht="23.25" x14ac:dyDescent="0.25">
      <c r="A60" s="13" t="s">
        <v>14</v>
      </c>
      <c r="B60" s="190"/>
      <c r="C60" s="190"/>
    </row>
    <row r="61" spans="1:3" s="12" customFormat="1" x14ac:dyDescent="0.25">
      <c r="A61" s="13" t="s">
        <v>21</v>
      </c>
      <c r="B61" s="190">
        <v>42000</v>
      </c>
      <c r="C61" s="190">
        <v>19330.64</v>
      </c>
    </row>
    <row r="62" spans="1:3" s="12" customFormat="1" x14ac:dyDescent="0.25">
      <c r="A62" s="13" t="s">
        <v>11</v>
      </c>
      <c r="B62" s="190">
        <v>55150</v>
      </c>
      <c r="C62" s="190">
        <v>17952.740000000002</v>
      </c>
    </row>
    <row r="63" spans="1:3" s="12" customFormat="1" x14ac:dyDescent="0.25">
      <c r="A63" s="13" t="s">
        <v>12</v>
      </c>
      <c r="B63" s="190">
        <v>73980</v>
      </c>
      <c r="C63" s="190">
        <v>27687.49</v>
      </c>
    </row>
    <row r="64" spans="1:3" s="12" customFormat="1" x14ac:dyDescent="0.25">
      <c r="A64" s="10" t="s">
        <v>5</v>
      </c>
      <c r="B64" s="190">
        <v>0</v>
      </c>
      <c r="C64" s="190">
        <v>0</v>
      </c>
    </row>
    <row r="65" spans="1:3" s="12" customFormat="1" ht="25.5" x14ac:dyDescent="0.25">
      <c r="A65" s="10" t="s">
        <v>6</v>
      </c>
      <c r="B65" s="190">
        <v>101544.46</v>
      </c>
      <c r="C65" s="190">
        <v>101544.46</v>
      </c>
    </row>
    <row r="66" spans="1:3" s="12" customFormat="1" ht="25.5" x14ac:dyDescent="0.25">
      <c r="A66" s="10" t="s">
        <v>7</v>
      </c>
      <c r="B66" s="190">
        <v>2273225.54</v>
      </c>
      <c r="C66" s="190">
        <v>1559225.63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4"/>
      <c r="B68" s="14"/>
      <c r="C68" s="14"/>
    </row>
    <row r="69" spans="1:3" s="12" customFormat="1" x14ac:dyDescent="0.25">
      <c r="A69" s="15" t="s">
        <v>0</v>
      </c>
      <c r="B69" s="15" t="s">
        <v>2</v>
      </c>
      <c r="C69" s="15" t="s">
        <v>3</v>
      </c>
    </row>
    <row r="70" spans="1:3" s="12" customFormat="1" x14ac:dyDescent="0.25">
      <c r="A70" s="15" t="s">
        <v>1</v>
      </c>
      <c r="B70" s="15">
        <v>2</v>
      </c>
      <c r="C70" s="15">
        <v>3</v>
      </c>
    </row>
    <row r="71" spans="1:3" s="12" customFormat="1" x14ac:dyDescent="0.25">
      <c r="A71" s="3" t="s">
        <v>23</v>
      </c>
      <c r="B71" s="108">
        <f>B73+B75+B76+B79+B80+B81+B82+B83+B74+B77+B78</f>
        <v>24210100</v>
      </c>
      <c r="C71" s="108">
        <f>SUM(C73:C83)</f>
        <v>12358087.550000001</v>
      </c>
    </row>
    <row r="72" spans="1:3" s="12" customFormat="1" x14ac:dyDescent="0.25">
      <c r="A72" s="10" t="s">
        <v>4</v>
      </c>
      <c r="B72" s="74"/>
      <c r="C72" s="74"/>
    </row>
    <row r="73" spans="1:3" s="12" customFormat="1" x14ac:dyDescent="0.25">
      <c r="A73" s="13" t="s">
        <v>8</v>
      </c>
      <c r="B73" s="180">
        <v>12268320</v>
      </c>
      <c r="C73" s="184">
        <v>6030133.8700000001</v>
      </c>
    </row>
    <row r="74" spans="1:3" s="12" customFormat="1" x14ac:dyDescent="0.25">
      <c r="A74" s="13" t="s">
        <v>13</v>
      </c>
      <c r="B74" s="180">
        <v>3000</v>
      </c>
      <c r="C74" s="184">
        <v>21815</v>
      </c>
    </row>
    <row r="75" spans="1:3" s="12" customFormat="1" x14ac:dyDescent="0.25">
      <c r="A75" s="13" t="s">
        <v>9</v>
      </c>
      <c r="B75" s="180">
        <v>3704980</v>
      </c>
      <c r="C75" s="184">
        <v>1810206.44</v>
      </c>
    </row>
    <row r="76" spans="1:3" s="12" customFormat="1" x14ac:dyDescent="0.25">
      <c r="A76" s="13" t="s">
        <v>10</v>
      </c>
      <c r="B76" s="180">
        <v>16000</v>
      </c>
      <c r="C76" s="184">
        <v>7725.34</v>
      </c>
    </row>
    <row r="77" spans="1:3" s="12" customFormat="1" ht="23.25" x14ac:dyDescent="0.25">
      <c r="A77" s="13" t="s">
        <v>14</v>
      </c>
      <c r="B77" s="180">
        <v>30000</v>
      </c>
      <c r="C77" s="184">
        <v>27430</v>
      </c>
    </row>
    <row r="78" spans="1:3" s="12" customFormat="1" x14ac:dyDescent="0.25">
      <c r="A78" s="13" t="s">
        <v>21</v>
      </c>
      <c r="B78" s="180">
        <v>72000</v>
      </c>
      <c r="C78" s="184">
        <v>30939.7</v>
      </c>
    </row>
    <row r="79" spans="1:3" s="12" customFormat="1" x14ac:dyDescent="0.25">
      <c r="A79" s="13" t="s">
        <v>11</v>
      </c>
      <c r="B79" s="180"/>
      <c r="C79" s="184">
        <v>46366</v>
      </c>
    </row>
    <row r="80" spans="1:3" s="12" customFormat="1" x14ac:dyDescent="0.25">
      <c r="A80" s="13" t="s">
        <v>12</v>
      </c>
      <c r="B80" s="180">
        <f>1279200-19900</f>
        <v>1259300</v>
      </c>
      <c r="C80" s="184">
        <v>168095.75</v>
      </c>
    </row>
    <row r="81" spans="1:3" s="12" customFormat="1" x14ac:dyDescent="0.25">
      <c r="A81" s="10" t="s">
        <v>5</v>
      </c>
      <c r="B81" s="180">
        <v>353000</v>
      </c>
      <c r="C81" s="184">
        <v>13686</v>
      </c>
    </row>
    <row r="82" spans="1:3" s="12" customFormat="1" ht="25.5" x14ac:dyDescent="0.25">
      <c r="A82" s="10" t="s">
        <v>6</v>
      </c>
      <c r="B82" s="180"/>
      <c r="C82" s="184">
        <v>302056</v>
      </c>
    </row>
    <row r="83" spans="1:3" s="12" customFormat="1" ht="25.5" x14ac:dyDescent="0.25">
      <c r="A83" s="10" t="s">
        <v>7</v>
      </c>
      <c r="B83" s="180">
        <v>6503500</v>
      </c>
      <c r="C83" s="184">
        <v>3899633.45</v>
      </c>
    </row>
    <row r="84" spans="1:3" s="12" customFormat="1" x14ac:dyDescent="0.25">
      <c r="A84" s="14"/>
      <c r="B84" s="14"/>
      <c r="C84" s="14"/>
    </row>
    <row r="85" spans="1:3" s="12" customFormat="1" x14ac:dyDescent="0.25">
      <c r="A85" s="15" t="s">
        <v>0</v>
      </c>
      <c r="B85" s="15" t="s">
        <v>2</v>
      </c>
      <c r="C85" s="15" t="s">
        <v>3</v>
      </c>
    </row>
    <row r="86" spans="1:3" s="12" customFormat="1" x14ac:dyDescent="0.25">
      <c r="A86" s="15" t="s">
        <v>1</v>
      </c>
      <c r="B86" s="15">
        <v>2</v>
      </c>
      <c r="C86" s="15">
        <v>3</v>
      </c>
    </row>
    <row r="87" spans="1:3" s="12" customFormat="1" ht="18" customHeight="1" x14ac:dyDescent="0.25">
      <c r="A87" s="3" t="s">
        <v>24</v>
      </c>
      <c r="B87" s="108">
        <f>SUM(B89:B99)</f>
        <v>34810000</v>
      </c>
      <c r="C87" s="108">
        <f>SUM(C89:C99)</f>
        <v>18025600</v>
      </c>
    </row>
    <row r="88" spans="1:3" s="12" customFormat="1" x14ac:dyDescent="0.25">
      <c r="A88" s="10" t="s">
        <v>4</v>
      </c>
      <c r="B88" s="74"/>
      <c r="C88" s="74"/>
    </row>
    <row r="89" spans="1:3" s="12" customFormat="1" x14ac:dyDescent="0.25">
      <c r="A89" s="13" t="s">
        <v>8</v>
      </c>
      <c r="B89" s="191">
        <v>21952150</v>
      </c>
      <c r="C89" s="191">
        <v>11319029.93</v>
      </c>
    </row>
    <row r="90" spans="1:3" s="12" customFormat="1" x14ac:dyDescent="0.25">
      <c r="A90" s="13" t="s">
        <v>13</v>
      </c>
      <c r="B90" s="191">
        <v>0</v>
      </c>
      <c r="C90" s="191">
        <v>0</v>
      </c>
    </row>
    <row r="91" spans="1:3" s="12" customFormat="1" x14ac:dyDescent="0.25">
      <c r="A91" s="13" t="s">
        <v>9</v>
      </c>
      <c r="B91" s="191">
        <v>6629550</v>
      </c>
      <c r="C91" s="191">
        <v>3373070.07</v>
      </c>
    </row>
    <row r="92" spans="1:3" s="12" customFormat="1" x14ac:dyDescent="0.25">
      <c r="A92" s="13" t="s">
        <v>10</v>
      </c>
      <c r="B92" s="191">
        <v>44203</v>
      </c>
      <c r="C92" s="191">
        <v>13480.72</v>
      </c>
    </row>
    <row r="93" spans="1:3" s="12" customFormat="1" ht="23.25" x14ac:dyDescent="0.25">
      <c r="A93" s="13" t="s">
        <v>14</v>
      </c>
      <c r="B93" s="191">
        <v>0</v>
      </c>
      <c r="C93" s="191">
        <v>0</v>
      </c>
    </row>
    <row r="94" spans="1:3" s="12" customFormat="1" x14ac:dyDescent="0.25">
      <c r="A94" s="13" t="s">
        <v>21</v>
      </c>
      <c r="B94" s="191">
        <v>253030</v>
      </c>
      <c r="C94" s="191">
        <v>144116.59</v>
      </c>
    </row>
    <row r="95" spans="1:3" s="12" customFormat="1" x14ac:dyDescent="0.25">
      <c r="A95" s="13" t="s">
        <v>11</v>
      </c>
      <c r="B95" s="191">
        <v>412000</v>
      </c>
      <c r="C95" s="191">
        <v>12550</v>
      </c>
    </row>
    <row r="96" spans="1:3" s="12" customFormat="1" x14ac:dyDescent="0.25">
      <c r="A96" s="13" t="s">
        <v>12</v>
      </c>
      <c r="B96" s="191">
        <v>822576</v>
      </c>
      <c r="C96" s="191">
        <v>456215.19</v>
      </c>
    </row>
    <row r="97" spans="1:3" s="12" customFormat="1" x14ac:dyDescent="0.25">
      <c r="A97" s="10" t="s">
        <v>5</v>
      </c>
      <c r="B97" s="191">
        <v>73007</v>
      </c>
      <c r="C97" s="191">
        <v>27298.28</v>
      </c>
    </row>
    <row r="98" spans="1:3" s="12" customFormat="1" ht="25.5" x14ac:dyDescent="0.25">
      <c r="A98" s="10" t="s">
        <v>6</v>
      </c>
      <c r="B98" s="191">
        <v>779128</v>
      </c>
      <c r="C98" s="191">
        <v>194304</v>
      </c>
    </row>
    <row r="99" spans="1:3" s="12" customFormat="1" ht="25.5" x14ac:dyDescent="0.25">
      <c r="A99" s="10" t="s">
        <v>7</v>
      </c>
      <c r="B99" s="191">
        <v>3844356</v>
      </c>
      <c r="C99" s="191">
        <v>2485535.2200000002</v>
      </c>
    </row>
    <row r="100" spans="1:3" s="12" customFormat="1" x14ac:dyDescent="0.25">
      <c r="A100" s="14"/>
      <c r="B100" s="14"/>
      <c r="C100" s="14"/>
    </row>
    <row r="101" spans="1:3" s="12" customFormat="1" x14ac:dyDescent="0.25">
      <c r="A101" s="15" t="s">
        <v>0</v>
      </c>
      <c r="B101" s="15" t="s">
        <v>2</v>
      </c>
      <c r="C101" s="15" t="s">
        <v>3</v>
      </c>
    </row>
    <row r="102" spans="1:3" s="12" customFormat="1" x14ac:dyDescent="0.25">
      <c r="A102" s="15" t="s">
        <v>1</v>
      </c>
      <c r="B102" s="15">
        <v>2</v>
      </c>
      <c r="C102" s="15">
        <v>3</v>
      </c>
    </row>
    <row r="103" spans="1:3" s="12" customFormat="1" x14ac:dyDescent="0.25">
      <c r="A103" s="3" t="s">
        <v>25</v>
      </c>
      <c r="B103" s="8">
        <f>SUM(B105:B115)</f>
        <v>32658300</v>
      </c>
      <c r="C103" s="8">
        <f>SUM(C105:C115)</f>
        <v>17085750</v>
      </c>
    </row>
    <row r="104" spans="1:3" s="12" customFormat="1" x14ac:dyDescent="0.25">
      <c r="A104" s="10" t="s">
        <v>4</v>
      </c>
      <c r="B104" s="11"/>
      <c r="C104" s="11"/>
    </row>
    <row r="105" spans="1:3" s="12" customFormat="1" x14ac:dyDescent="0.25">
      <c r="A105" s="13" t="s">
        <v>8</v>
      </c>
      <c r="B105" s="180">
        <v>21720431</v>
      </c>
      <c r="C105" s="180">
        <v>10456354.889999999</v>
      </c>
    </row>
    <row r="106" spans="1:3" s="12" customFormat="1" x14ac:dyDescent="0.25">
      <c r="A106" s="13" t="s">
        <v>13</v>
      </c>
      <c r="B106" s="180"/>
      <c r="C106" s="180"/>
    </row>
    <row r="107" spans="1:3" s="12" customFormat="1" x14ac:dyDescent="0.25">
      <c r="A107" s="13" t="s">
        <v>9</v>
      </c>
      <c r="B107" s="180">
        <v>6559569</v>
      </c>
      <c r="C107" s="180">
        <v>3113169.8200000003</v>
      </c>
    </row>
    <row r="108" spans="1:3" s="12" customFormat="1" x14ac:dyDescent="0.25">
      <c r="A108" s="13" t="s">
        <v>10</v>
      </c>
      <c r="B108" s="180">
        <v>59937.78</v>
      </c>
      <c r="C108" s="180">
        <v>11257.5</v>
      </c>
    </row>
    <row r="109" spans="1:3" s="12" customFormat="1" ht="23.25" x14ac:dyDescent="0.25">
      <c r="A109" s="13" t="s">
        <v>14</v>
      </c>
      <c r="B109" s="180"/>
      <c r="C109" s="180"/>
    </row>
    <row r="110" spans="1:3" s="12" customFormat="1" x14ac:dyDescent="0.25">
      <c r="A110" s="13" t="s">
        <v>21</v>
      </c>
      <c r="B110" s="180">
        <v>94621.02</v>
      </c>
      <c r="C110" s="180">
        <v>62458.469999999994</v>
      </c>
    </row>
    <row r="111" spans="1:3" s="12" customFormat="1" x14ac:dyDescent="0.25">
      <c r="A111" s="13" t="s">
        <v>11</v>
      </c>
      <c r="B111" s="180"/>
      <c r="C111" s="180"/>
    </row>
    <row r="112" spans="1:3" s="12" customFormat="1" x14ac:dyDescent="0.25">
      <c r="A112" s="13" t="s">
        <v>12</v>
      </c>
      <c r="B112" s="180">
        <v>282941.2</v>
      </c>
      <c r="C112" s="180">
        <v>104145.51999999999</v>
      </c>
    </row>
    <row r="113" spans="1:3" s="12" customFormat="1" x14ac:dyDescent="0.25">
      <c r="A113" s="10" t="s">
        <v>5</v>
      </c>
      <c r="B113" s="180"/>
      <c r="C113" s="180"/>
    </row>
    <row r="114" spans="1:3" s="12" customFormat="1" ht="25.5" x14ac:dyDescent="0.25">
      <c r="A114" s="10" t="s">
        <v>6</v>
      </c>
      <c r="B114" s="180">
        <v>400000</v>
      </c>
      <c r="C114" s="180">
        <v>319563.84999999998</v>
      </c>
    </row>
    <row r="115" spans="1:3" s="12" customFormat="1" ht="25.5" x14ac:dyDescent="0.25">
      <c r="A115" s="10" t="s">
        <v>7</v>
      </c>
      <c r="B115" s="180">
        <v>3540800</v>
      </c>
      <c r="C115" s="180">
        <v>3018799.95</v>
      </c>
    </row>
    <row r="116" spans="1:3" s="12" customFormat="1" x14ac:dyDescent="0.25">
      <c r="A116" s="14"/>
      <c r="B116" s="14"/>
      <c r="C116" s="14"/>
    </row>
    <row r="117" spans="1:3" s="12" customFormat="1" ht="15.75" x14ac:dyDescent="0.25">
      <c r="A117" s="16" t="s">
        <v>0</v>
      </c>
      <c r="B117" s="16" t="s">
        <v>2</v>
      </c>
      <c r="C117" s="16" t="s">
        <v>3</v>
      </c>
    </row>
    <row r="118" spans="1:3" s="12" customFormat="1" ht="15.75" x14ac:dyDescent="0.25">
      <c r="A118" s="16" t="s">
        <v>1</v>
      </c>
      <c r="B118" s="16">
        <v>2</v>
      </c>
      <c r="C118" s="16">
        <v>3</v>
      </c>
    </row>
    <row r="119" spans="1:3" s="12" customFormat="1" x14ac:dyDescent="0.25">
      <c r="A119" s="3" t="s">
        <v>26</v>
      </c>
      <c r="B119" s="8">
        <f>SUM(B121:B131)</f>
        <v>23504900</v>
      </c>
      <c r="C119" s="8">
        <f>SUM(C121:C131)</f>
        <v>11423331.839999998</v>
      </c>
    </row>
    <row r="120" spans="1:3" s="12" customFormat="1" ht="15.75" x14ac:dyDescent="0.25">
      <c r="A120" s="17" t="s">
        <v>4</v>
      </c>
      <c r="B120" s="18"/>
      <c r="C120" s="18"/>
    </row>
    <row r="121" spans="1:3" s="12" customFormat="1" x14ac:dyDescent="0.25">
      <c r="A121" s="19" t="s">
        <v>8</v>
      </c>
      <c r="B121" s="180">
        <v>13627807</v>
      </c>
      <c r="C121" s="191">
        <v>7277091.6399999997</v>
      </c>
    </row>
    <row r="122" spans="1:3" s="12" customFormat="1" x14ac:dyDescent="0.25">
      <c r="A122" s="19" t="s">
        <v>13</v>
      </c>
      <c r="B122" s="180"/>
      <c r="C122" s="180"/>
    </row>
    <row r="123" spans="1:3" s="12" customFormat="1" x14ac:dyDescent="0.25">
      <c r="A123" s="19" t="s">
        <v>9</v>
      </c>
      <c r="B123" s="180">
        <v>4115593</v>
      </c>
      <c r="C123" s="191">
        <v>2113870.15</v>
      </c>
    </row>
    <row r="124" spans="1:3" s="12" customFormat="1" x14ac:dyDescent="0.25">
      <c r="A124" s="19" t="s">
        <v>10</v>
      </c>
      <c r="B124" s="180">
        <v>25000</v>
      </c>
      <c r="C124" s="191">
        <v>6485.65</v>
      </c>
    </row>
    <row r="125" spans="1:3" s="12" customFormat="1" ht="36.75" customHeight="1" x14ac:dyDescent="0.25">
      <c r="A125" s="19" t="s">
        <v>14</v>
      </c>
      <c r="B125" s="180"/>
      <c r="C125" s="191"/>
    </row>
    <row r="126" spans="1:3" s="12" customFormat="1" x14ac:dyDescent="0.25">
      <c r="A126" s="19" t="s">
        <v>15</v>
      </c>
      <c r="B126" s="180">
        <v>190000</v>
      </c>
      <c r="C126" s="191">
        <v>106392.52</v>
      </c>
    </row>
    <row r="127" spans="1:3" s="12" customFormat="1" x14ac:dyDescent="0.25">
      <c r="A127" s="19" t="s">
        <v>11</v>
      </c>
      <c r="B127" s="180">
        <v>25000</v>
      </c>
      <c r="C127" s="191">
        <v>13980</v>
      </c>
    </row>
    <row r="128" spans="1:3" s="12" customFormat="1" x14ac:dyDescent="0.25">
      <c r="A128" s="19" t="s">
        <v>12</v>
      </c>
      <c r="B128" s="191">
        <v>2735000</v>
      </c>
      <c r="C128" s="191">
        <v>678117.44</v>
      </c>
    </row>
    <row r="129" spans="1:3" s="12" customFormat="1" x14ac:dyDescent="0.25">
      <c r="A129" s="10" t="s">
        <v>5</v>
      </c>
      <c r="B129" s="180">
        <v>100000</v>
      </c>
      <c r="C129" s="191">
        <v>15992</v>
      </c>
    </row>
    <row r="130" spans="1:3" s="12" customFormat="1" ht="25.5" x14ac:dyDescent="0.25">
      <c r="A130" s="10" t="s">
        <v>6</v>
      </c>
      <c r="B130" s="180">
        <v>150000</v>
      </c>
      <c r="C130" s="191">
        <v>41898</v>
      </c>
    </row>
    <row r="131" spans="1:3" s="12" customFormat="1" ht="25.5" x14ac:dyDescent="0.25">
      <c r="A131" s="10" t="s">
        <v>7</v>
      </c>
      <c r="B131" s="180">
        <v>2536500</v>
      </c>
      <c r="C131" s="191">
        <v>1169504.44</v>
      </c>
    </row>
    <row r="132" spans="1:3" s="12" customFormat="1" x14ac:dyDescent="0.25">
      <c r="A132" s="14"/>
      <c r="B132" s="14"/>
      <c r="C132" s="14"/>
    </row>
    <row r="133" spans="1:3" s="12" customFormat="1" x14ac:dyDescent="0.25">
      <c r="A133" s="21" t="s">
        <v>0</v>
      </c>
      <c r="B133" s="21" t="s">
        <v>2</v>
      </c>
      <c r="C133" s="21" t="s">
        <v>3</v>
      </c>
    </row>
    <row r="134" spans="1:3" s="12" customFormat="1" x14ac:dyDescent="0.25">
      <c r="A134" s="21" t="s">
        <v>1</v>
      </c>
      <c r="B134" s="21">
        <v>2</v>
      </c>
      <c r="C134" s="21">
        <v>3</v>
      </c>
    </row>
    <row r="135" spans="1:3" s="12" customFormat="1" x14ac:dyDescent="0.25">
      <c r="A135" s="4" t="s">
        <v>27</v>
      </c>
      <c r="B135" s="76">
        <f>B137+B139+B140+B141+B143+B144+B145+B146+B147+B138+B142</f>
        <v>96238500</v>
      </c>
      <c r="C135" s="76">
        <f>C137+C139+C140+C141+C143+C144+C145+C146+C147+C142</f>
        <v>45234140.68999999</v>
      </c>
    </row>
    <row r="136" spans="1:3" s="12" customFormat="1" x14ac:dyDescent="0.25">
      <c r="A136" s="23" t="s">
        <v>4</v>
      </c>
      <c r="B136" s="77"/>
      <c r="C136" s="77"/>
    </row>
    <row r="137" spans="1:3" s="12" customFormat="1" x14ac:dyDescent="0.25">
      <c r="A137" s="17" t="s">
        <v>8</v>
      </c>
      <c r="B137" s="183">
        <v>69600000</v>
      </c>
      <c r="C137" s="194">
        <v>33477303.489999998</v>
      </c>
    </row>
    <row r="138" spans="1:3" s="12" customFormat="1" x14ac:dyDescent="0.25">
      <c r="A138" s="17" t="s">
        <v>13</v>
      </c>
      <c r="B138" s="183"/>
      <c r="C138" s="194"/>
    </row>
    <row r="139" spans="1:3" s="12" customFormat="1" x14ac:dyDescent="0.25">
      <c r="A139" s="17" t="s">
        <v>9</v>
      </c>
      <c r="B139" s="183">
        <v>21019200</v>
      </c>
      <c r="C139" s="194">
        <v>9974334.7899999991</v>
      </c>
    </row>
    <row r="140" spans="1:3" s="12" customFormat="1" x14ac:dyDescent="0.25">
      <c r="A140" s="17" t="s">
        <v>10</v>
      </c>
      <c r="B140" s="183">
        <v>69000</v>
      </c>
      <c r="C140" s="194">
        <v>23912.87</v>
      </c>
    </row>
    <row r="141" spans="1:3" s="12" customFormat="1" x14ac:dyDescent="0.25">
      <c r="A141" s="17" t="s">
        <v>15</v>
      </c>
      <c r="B141" s="183">
        <v>626500</v>
      </c>
      <c r="C141" s="194">
        <v>292663.28999999998</v>
      </c>
    </row>
    <row r="142" spans="1:3" s="12" customFormat="1" ht="23.25" x14ac:dyDescent="0.25">
      <c r="A142" s="17" t="s">
        <v>14</v>
      </c>
      <c r="B142" s="183">
        <v>20000</v>
      </c>
      <c r="C142" s="194"/>
    </row>
    <row r="143" spans="1:3" s="12" customFormat="1" x14ac:dyDescent="0.25">
      <c r="A143" s="17" t="s">
        <v>11</v>
      </c>
      <c r="B143" s="183">
        <v>420900</v>
      </c>
      <c r="C143" s="194">
        <v>166727.62</v>
      </c>
    </row>
    <row r="144" spans="1:3" s="12" customFormat="1" x14ac:dyDescent="0.25">
      <c r="A144" s="17" t="s">
        <v>12</v>
      </c>
      <c r="B144" s="183">
        <v>997000</v>
      </c>
      <c r="C144" s="194">
        <v>417766.94</v>
      </c>
    </row>
    <row r="145" spans="1:3" s="12" customFormat="1" x14ac:dyDescent="0.25">
      <c r="A145" s="23" t="s">
        <v>5</v>
      </c>
      <c r="B145" s="183"/>
      <c r="C145" s="194"/>
    </row>
    <row r="146" spans="1:3" s="12" customFormat="1" ht="25.5" x14ac:dyDescent="0.25">
      <c r="A146" s="23" t="s">
        <v>6</v>
      </c>
      <c r="B146" s="183">
        <v>172000</v>
      </c>
      <c r="C146" s="194">
        <v>30995</v>
      </c>
    </row>
    <row r="147" spans="1:3" s="12" customFormat="1" ht="25.5" x14ac:dyDescent="0.25">
      <c r="A147" s="23" t="s">
        <v>7</v>
      </c>
      <c r="B147" s="183">
        <v>3313900</v>
      </c>
      <c r="C147" s="194">
        <v>850436.69</v>
      </c>
    </row>
    <row r="148" spans="1:3" s="12" customFormat="1" x14ac:dyDescent="0.25">
      <c r="A148" s="14"/>
      <c r="B148" s="14"/>
      <c r="C148" s="14"/>
    </row>
    <row r="149" spans="1:3" s="12" customFormat="1" x14ac:dyDescent="0.25">
      <c r="A149" s="15" t="s">
        <v>0</v>
      </c>
      <c r="B149" s="15" t="s">
        <v>2</v>
      </c>
      <c r="C149" s="15" t="s">
        <v>3</v>
      </c>
    </row>
    <row r="150" spans="1:3" s="12" customFormat="1" x14ac:dyDescent="0.25">
      <c r="A150" s="15" t="s">
        <v>1</v>
      </c>
      <c r="B150" s="15">
        <v>2</v>
      </c>
      <c r="C150" s="15">
        <v>3</v>
      </c>
    </row>
    <row r="151" spans="1:3" s="12" customFormat="1" x14ac:dyDescent="0.25">
      <c r="A151" s="3" t="s">
        <v>28</v>
      </c>
      <c r="B151" s="108">
        <f>SUM(B153:B162)</f>
        <v>19594000</v>
      </c>
      <c r="C151" s="108">
        <f>SUM(C153:C162)</f>
        <v>9941042.7199999988</v>
      </c>
    </row>
    <row r="152" spans="1:3" s="12" customFormat="1" x14ac:dyDescent="0.25">
      <c r="A152" s="10" t="s">
        <v>4</v>
      </c>
      <c r="B152" s="74"/>
      <c r="C152" s="74"/>
    </row>
    <row r="153" spans="1:3" s="12" customFormat="1" x14ac:dyDescent="0.25">
      <c r="A153" s="13" t="s">
        <v>8</v>
      </c>
      <c r="B153" s="180">
        <v>13350000</v>
      </c>
      <c r="C153" s="195">
        <v>6767233.3499999996</v>
      </c>
    </row>
    <row r="154" spans="1:3" s="12" customFormat="1" x14ac:dyDescent="0.25">
      <c r="A154" s="13" t="s">
        <v>13</v>
      </c>
      <c r="B154" s="180"/>
      <c r="C154" s="195"/>
    </row>
    <row r="155" spans="1:3" s="12" customFormat="1" x14ac:dyDescent="0.25">
      <c r="A155" s="13" t="s">
        <v>9</v>
      </c>
      <c r="B155" s="180">
        <v>4031700</v>
      </c>
      <c r="C155" s="196">
        <v>2341116.27</v>
      </c>
    </row>
    <row r="156" spans="1:3" s="12" customFormat="1" x14ac:dyDescent="0.25">
      <c r="A156" s="13" t="s">
        <v>10</v>
      </c>
      <c r="B156" s="180"/>
      <c r="C156" s="180"/>
    </row>
    <row r="157" spans="1:3" s="12" customFormat="1" ht="23.25" x14ac:dyDescent="0.25">
      <c r="A157" s="13" t="s">
        <v>14</v>
      </c>
      <c r="B157" s="180"/>
      <c r="C157" s="180"/>
    </row>
    <row r="158" spans="1:3" s="12" customFormat="1" x14ac:dyDescent="0.25">
      <c r="A158" s="13" t="s">
        <v>11</v>
      </c>
      <c r="B158" s="180" t="s">
        <v>50</v>
      </c>
      <c r="C158" s="180"/>
    </row>
    <row r="159" spans="1:3" s="12" customFormat="1" x14ac:dyDescent="0.25">
      <c r="A159" s="13" t="s">
        <v>12</v>
      </c>
      <c r="B159" s="180" t="s">
        <v>50</v>
      </c>
      <c r="C159" s="180"/>
    </row>
    <row r="160" spans="1:3" s="12" customFormat="1" x14ac:dyDescent="0.25">
      <c r="A160" s="10" t="s">
        <v>5</v>
      </c>
      <c r="B160" s="180"/>
      <c r="C160" s="180"/>
    </row>
    <row r="161" spans="1:3" s="12" customFormat="1" ht="25.5" x14ac:dyDescent="0.25">
      <c r="A161" s="10" t="s">
        <v>6</v>
      </c>
      <c r="B161" s="180">
        <v>1100000</v>
      </c>
      <c r="C161" s="180">
        <v>0</v>
      </c>
    </row>
    <row r="162" spans="1:3" s="12" customFormat="1" ht="25.5" x14ac:dyDescent="0.25">
      <c r="A162" s="10" t="s">
        <v>7</v>
      </c>
      <c r="B162" s="180">
        <v>1112300</v>
      </c>
      <c r="C162" s="197">
        <v>832693.1</v>
      </c>
    </row>
    <row r="163" spans="1:3" s="12" customFormat="1" x14ac:dyDescent="0.25">
      <c r="A163" s="14"/>
      <c r="B163" s="14"/>
      <c r="C163" s="14"/>
    </row>
    <row r="164" spans="1:3" s="12" customFormat="1" x14ac:dyDescent="0.25">
      <c r="A164" s="15" t="s">
        <v>0</v>
      </c>
      <c r="B164" s="15" t="s">
        <v>2</v>
      </c>
      <c r="C164" s="15" t="s">
        <v>3</v>
      </c>
    </row>
    <row r="165" spans="1:3" s="12" customFormat="1" x14ac:dyDescent="0.25">
      <c r="A165" s="15" t="s">
        <v>1</v>
      </c>
      <c r="B165" s="15">
        <v>2</v>
      </c>
      <c r="C165" s="15">
        <v>3</v>
      </c>
    </row>
    <row r="166" spans="1:3" s="12" customFormat="1" x14ac:dyDescent="0.25">
      <c r="A166" s="3" t="s">
        <v>29</v>
      </c>
      <c r="B166" s="8">
        <f>SUM(B168:B179)</f>
        <v>22137100</v>
      </c>
      <c r="C166" s="8">
        <f>SUM(C168:C179)</f>
        <v>11986625.32</v>
      </c>
    </row>
    <row r="167" spans="1:3" s="12" customFormat="1" x14ac:dyDescent="0.25">
      <c r="A167" s="10" t="s">
        <v>4</v>
      </c>
      <c r="B167" s="11"/>
      <c r="C167" s="11">
        <v>0</v>
      </c>
    </row>
    <row r="168" spans="1:3" s="12" customFormat="1" x14ac:dyDescent="0.25">
      <c r="A168" s="13" t="s">
        <v>8</v>
      </c>
      <c r="B168" s="118">
        <v>13500000</v>
      </c>
      <c r="C168" s="168">
        <v>6714123.3399999999</v>
      </c>
    </row>
    <row r="169" spans="1:3" s="12" customFormat="1" x14ac:dyDescent="0.25">
      <c r="A169" s="13" t="s">
        <v>13</v>
      </c>
      <c r="B169" s="118"/>
      <c r="C169" s="180">
        <v>0</v>
      </c>
    </row>
    <row r="170" spans="1:3" s="12" customFormat="1" x14ac:dyDescent="0.25">
      <c r="A170" s="13" t="s">
        <v>9</v>
      </c>
      <c r="B170" s="118">
        <v>4077000</v>
      </c>
      <c r="C170" s="168">
        <v>1997587.1600000001</v>
      </c>
    </row>
    <row r="171" spans="1:3" s="12" customFormat="1" x14ac:dyDescent="0.25">
      <c r="A171" s="13" t="s">
        <v>10</v>
      </c>
      <c r="B171" s="118">
        <v>30000</v>
      </c>
      <c r="C171" s="169">
        <v>8811.26</v>
      </c>
    </row>
    <row r="172" spans="1:3" s="12" customFormat="1" ht="23.25" x14ac:dyDescent="0.25">
      <c r="A172" s="13" t="s">
        <v>14</v>
      </c>
      <c r="B172" s="118"/>
      <c r="C172" s="118"/>
    </row>
    <row r="173" spans="1:3" s="12" customFormat="1" x14ac:dyDescent="0.25">
      <c r="A173" s="13" t="s">
        <v>15</v>
      </c>
      <c r="B173" s="118">
        <v>70000</v>
      </c>
      <c r="C173" s="182">
        <v>14449</v>
      </c>
    </row>
    <row r="174" spans="1:3" s="12" customFormat="1" x14ac:dyDescent="0.25">
      <c r="A174" s="13" t="s">
        <v>16</v>
      </c>
      <c r="B174" s="180">
        <v>250000</v>
      </c>
      <c r="C174" s="182">
        <v>97781.61</v>
      </c>
    </row>
    <row r="175" spans="1:3" s="12" customFormat="1" x14ac:dyDescent="0.25">
      <c r="A175" s="13" t="s">
        <v>11</v>
      </c>
      <c r="B175" s="180">
        <v>247800</v>
      </c>
      <c r="C175" s="180">
        <v>80684.160000000003</v>
      </c>
    </row>
    <row r="176" spans="1:3" s="12" customFormat="1" x14ac:dyDescent="0.25">
      <c r="A176" s="13" t="s">
        <v>12</v>
      </c>
      <c r="B176" s="180">
        <v>553300</v>
      </c>
      <c r="C176" s="180">
        <v>117405.20999999999</v>
      </c>
    </row>
    <row r="177" spans="1:3" s="12" customFormat="1" x14ac:dyDescent="0.25">
      <c r="A177" s="10" t="s">
        <v>5</v>
      </c>
      <c r="B177" s="180">
        <v>1600000</v>
      </c>
      <c r="C177" s="180">
        <v>1516792.58</v>
      </c>
    </row>
    <row r="178" spans="1:3" s="12" customFormat="1" ht="25.5" x14ac:dyDescent="0.25">
      <c r="A178" s="10" t="s">
        <v>6</v>
      </c>
      <c r="B178" s="180">
        <v>685000</v>
      </c>
      <c r="C178" s="181"/>
    </row>
    <row r="179" spans="1:3" s="12" customFormat="1" ht="25.5" x14ac:dyDescent="0.25">
      <c r="A179" s="10" t="s">
        <v>7</v>
      </c>
      <c r="B179" s="180">
        <v>1124000</v>
      </c>
      <c r="C179" s="181">
        <v>1438991</v>
      </c>
    </row>
    <row r="180" spans="1:3" s="12" customFormat="1" x14ac:dyDescent="0.25">
      <c r="A180" s="14"/>
      <c r="B180" s="14"/>
      <c r="C180" s="14"/>
    </row>
    <row r="181" spans="1:3" s="12" customFormat="1" x14ac:dyDescent="0.25">
      <c r="A181" s="15" t="s">
        <v>0</v>
      </c>
      <c r="B181" s="15" t="s">
        <v>2</v>
      </c>
      <c r="C181" s="15" t="s">
        <v>3</v>
      </c>
    </row>
    <row r="182" spans="1:3" s="12" customFormat="1" x14ac:dyDescent="0.25">
      <c r="A182" s="15" t="s">
        <v>1</v>
      </c>
      <c r="B182" s="15">
        <v>2</v>
      </c>
      <c r="C182" s="15">
        <v>3</v>
      </c>
    </row>
    <row r="183" spans="1:3" s="12" customFormat="1" x14ac:dyDescent="0.25">
      <c r="A183" s="3" t="s">
        <v>36</v>
      </c>
      <c r="B183" s="108">
        <f>B185+B187+B188+B190+B191+B192+B193+B194+B195+B186+B189</f>
        <v>8445600</v>
      </c>
      <c r="C183" s="108">
        <f>SUM(C185:C195)</f>
        <v>4099594.8099999996</v>
      </c>
    </row>
    <row r="184" spans="1:3" s="12" customFormat="1" x14ac:dyDescent="0.25">
      <c r="A184" s="10" t="s">
        <v>4</v>
      </c>
      <c r="B184" s="74"/>
      <c r="C184" s="74"/>
    </row>
    <row r="185" spans="1:3" s="12" customFormat="1" x14ac:dyDescent="0.25">
      <c r="A185" s="13" t="s">
        <v>8</v>
      </c>
      <c r="B185" s="180">
        <v>5999616</v>
      </c>
      <c r="C185" s="199">
        <v>2929153.16</v>
      </c>
    </row>
    <row r="186" spans="1:3" s="12" customFormat="1" x14ac:dyDescent="0.25">
      <c r="A186" s="13" t="s">
        <v>13</v>
      </c>
      <c r="B186" s="180">
        <v>30600</v>
      </c>
      <c r="C186" s="199"/>
    </row>
    <row r="187" spans="1:3" s="12" customFormat="1" x14ac:dyDescent="0.25">
      <c r="A187" s="13" t="s">
        <v>9</v>
      </c>
      <c r="B187" s="180">
        <v>1812384</v>
      </c>
      <c r="C187" s="199">
        <v>883171.26</v>
      </c>
    </row>
    <row r="188" spans="1:3" s="12" customFormat="1" x14ac:dyDescent="0.25">
      <c r="A188" s="13" t="s">
        <v>10</v>
      </c>
      <c r="B188" s="180">
        <v>25000</v>
      </c>
      <c r="C188" s="198">
        <v>10548.84</v>
      </c>
    </row>
    <row r="189" spans="1:3" s="12" customFormat="1" ht="23.25" x14ac:dyDescent="0.25">
      <c r="A189" s="13" t="s">
        <v>14</v>
      </c>
      <c r="B189" s="180">
        <v>0</v>
      </c>
      <c r="C189" s="198"/>
    </row>
    <row r="190" spans="1:3" s="12" customFormat="1" x14ac:dyDescent="0.25">
      <c r="A190" s="13" t="s">
        <v>15</v>
      </c>
      <c r="B190" s="180">
        <v>114000</v>
      </c>
      <c r="C190" s="198">
        <v>42493.81</v>
      </c>
    </row>
    <row r="191" spans="1:3" s="12" customFormat="1" x14ac:dyDescent="0.25">
      <c r="A191" s="13" t="s">
        <v>11</v>
      </c>
      <c r="B191" s="180">
        <v>84820</v>
      </c>
      <c r="C191" s="198">
        <v>68961.75</v>
      </c>
    </row>
    <row r="192" spans="1:3" s="12" customFormat="1" x14ac:dyDescent="0.25">
      <c r="A192" s="13" t="s">
        <v>12</v>
      </c>
      <c r="B192" s="180">
        <v>82790</v>
      </c>
      <c r="C192" s="198">
        <v>34623.300000000003</v>
      </c>
    </row>
    <row r="193" spans="1:3" s="12" customFormat="1" x14ac:dyDescent="0.25">
      <c r="A193" s="10" t="s">
        <v>5</v>
      </c>
      <c r="B193" s="180">
        <v>23576</v>
      </c>
      <c r="C193" s="198">
        <v>6229</v>
      </c>
    </row>
    <row r="194" spans="1:3" s="12" customFormat="1" ht="25.5" x14ac:dyDescent="0.25">
      <c r="A194" s="10" t="s">
        <v>6</v>
      </c>
      <c r="B194" s="180">
        <v>19000</v>
      </c>
      <c r="C194" s="198"/>
    </row>
    <row r="195" spans="1:3" s="12" customFormat="1" ht="25.5" x14ac:dyDescent="0.25">
      <c r="A195" s="10" t="s">
        <v>7</v>
      </c>
      <c r="B195" s="180">
        <v>253814</v>
      </c>
      <c r="C195" s="198">
        <v>124413.69</v>
      </c>
    </row>
    <row r="196" spans="1:3" s="12" customFormat="1" x14ac:dyDescent="0.25">
      <c r="A196" s="10"/>
      <c r="B196" s="118"/>
      <c r="C196" s="118"/>
    </row>
    <row r="197" spans="1:3" s="12" customFormat="1" x14ac:dyDescent="0.25">
      <c r="A197" s="15" t="s">
        <v>0</v>
      </c>
      <c r="B197" s="15" t="s">
        <v>2</v>
      </c>
      <c r="C197" s="15" t="s">
        <v>3</v>
      </c>
    </row>
    <row r="198" spans="1:3" s="12" customFormat="1" x14ac:dyDescent="0.25">
      <c r="A198" s="15" t="s">
        <v>1</v>
      </c>
      <c r="B198" s="15">
        <v>2</v>
      </c>
      <c r="C198" s="15">
        <v>3</v>
      </c>
    </row>
    <row r="199" spans="1:3" s="12" customFormat="1" x14ac:dyDescent="0.25">
      <c r="A199" s="3" t="s">
        <v>31</v>
      </c>
      <c r="B199" s="108">
        <f>B201+B203+B204+B206+B207+B208+B209+B210+B202+B205</f>
        <v>5530800</v>
      </c>
      <c r="C199" s="108">
        <f>C201+C203+C204+C206+C207+C208+C209+C210+C205</f>
        <v>2675607.11</v>
      </c>
    </row>
    <row r="200" spans="1:3" s="12" customFormat="1" x14ac:dyDescent="0.25">
      <c r="A200" s="10" t="s">
        <v>4</v>
      </c>
      <c r="B200" s="74"/>
      <c r="C200" s="74"/>
    </row>
    <row r="201" spans="1:3" s="12" customFormat="1" x14ac:dyDescent="0.25">
      <c r="A201" s="13" t="s">
        <v>8</v>
      </c>
      <c r="B201" s="180">
        <v>3900000</v>
      </c>
      <c r="C201" s="198">
        <v>1867132.64</v>
      </c>
    </row>
    <row r="202" spans="1:3" s="12" customFormat="1" x14ac:dyDescent="0.25">
      <c r="A202" s="13" t="s">
        <v>13</v>
      </c>
      <c r="B202" s="180">
        <v>27000</v>
      </c>
      <c r="C202" s="198"/>
    </row>
    <row r="203" spans="1:3" s="12" customFormat="1" x14ac:dyDescent="0.25">
      <c r="A203" s="13" t="s">
        <v>9</v>
      </c>
      <c r="B203" s="180">
        <v>1177800</v>
      </c>
      <c r="C203" s="198">
        <v>569167.34</v>
      </c>
    </row>
    <row r="204" spans="1:3" s="12" customFormat="1" x14ac:dyDescent="0.25">
      <c r="A204" s="13" t="s">
        <v>10</v>
      </c>
      <c r="B204" s="180">
        <v>12000</v>
      </c>
      <c r="C204" s="198">
        <v>4962.6400000000003</v>
      </c>
    </row>
    <row r="205" spans="1:3" s="12" customFormat="1" x14ac:dyDescent="0.25">
      <c r="A205" s="13" t="s">
        <v>30</v>
      </c>
      <c r="B205" s="180">
        <v>33178</v>
      </c>
      <c r="C205" s="198">
        <v>27950.17</v>
      </c>
    </row>
    <row r="206" spans="1:3" s="12" customFormat="1" x14ac:dyDescent="0.25">
      <c r="A206" s="13" t="s">
        <v>11</v>
      </c>
      <c r="B206" s="180">
        <v>13880</v>
      </c>
      <c r="C206" s="198">
        <v>5177.16</v>
      </c>
    </row>
    <row r="207" spans="1:3" s="12" customFormat="1" x14ac:dyDescent="0.25">
      <c r="A207" s="13" t="s">
        <v>12</v>
      </c>
      <c r="B207" s="180">
        <v>204092</v>
      </c>
      <c r="C207" s="198">
        <v>103488.86</v>
      </c>
    </row>
    <row r="208" spans="1:3" s="12" customFormat="1" x14ac:dyDescent="0.25">
      <c r="A208" s="10" t="s">
        <v>5</v>
      </c>
      <c r="B208" s="180">
        <v>5100</v>
      </c>
      <c r="C208" s="198">
        <v>1730</v>
      </c>
    </row>
    <row r="209" spans="1:3" s="12" customFormat="1" ht="25.5" x14ac:dyDescent="0.25">
      <c r="A209" s="10" t="s">
        <v>6</v>
      </c>
      <c r="B209" s="180"/>
      <c r="C209" s="198">
        <v>14000</v>
      </c>
    </row>
    <row r="210" spans="1:3" s="12" customFormat="1" ht="25.5" x14ac:dyDescent="0.25">
      <c r="A210" s="10" t="s">
        <v>7</v>
      </c>
      <c r="B210" s="180">
        <v>157750</v>
      </c>
      <c r="C210" s="198">
        <v>81998.3</v>
      </c>
    </row>
    <row r="211" spans="1:3" s="12" customFormat="1" x14ac:dyDescent="0.25">
      <c r="A211" s="14"/>
      <c r="B211" s="14"/>
      <c r="C211" s="14"/>
    </row>
    <row r="212" spans="1:3" s="12" customFormat="1" x14ac:dyDescent="0.25">
      <c r="A212" s="15" t="s">
        <v>0</v>
      </c>
      <c r="B212" s="15" t="s">
        <v>2</v>
      </c>
      <c r="C212" s="15" t="s">
        <v>3</v>
      </c>
    </row>
    <row r="213" spans="1:3" s="12" customFormat="1" x14ac:dyDescent="0.25">
      <c r="A213" s="15" t="s">
        <v>1</v>
      </c>
      <c r="B213" s="15">
        <v>2</v>
      </c>
      <c r="C213" s="15">
        <v>3</v>
      </c>
    </row>
    <row r="214" spans="1:3" s="12" customFormat="1" x14ac:dyDescent="0.25">
      <c r="A214" s="3" t="s">
        <v>32</v>
      </c>
      <c r="B214" s="108">
        <f>B216+B218+B219+B221+B222+B223+B224+B225+B217+B220</f>
        <v>5130300</v>
      </c>
      <c r="C214" s="108">
        <f>C216+C217+C218+C219+C221+C222+C223+C224+C225+C220</f>
        <v>5130300.0000000009</v>
      </c>
    </row>
    <row r="215" spans="1:3" s="12" customFormat="1" x14ac:dyDescent="0.25">
      <c r="A215" s="10" t="s">
        <v>4</v>
      </c>
      <c r="B215" s="74"/>
      <c r="C215" s="74"/>
    </row>
    <row r="216" spans="1:3" s="12" customFormat="1" x14ac:dyDescent="0.25">
      <c r="A216" s="13" t="s">
        <v>8</v>
      </c>
      <c r="B216" s="180">
        <v>3450000</v>
      </c>
      <c r="C216" s="180">
        <v>3811582.63</v>
      </c>
    </row>
    <row r="217" spans="1:3" s="12" customFormat="1" x14ac:dyDescent="0.25">
      <c r="A217" s="13" t="s">
        <v>13</v>
      </c>
      <c r="B217" s="180">
        <v>150500</v>
      </c>
      <c r="C217" s="180">
        <v>14804</v>
      </c>
    </row>
    <row r="218" spans="1:3" s="12" customFormat="1" x14ac:dyDescent="0.25">
      <c r="A218" s="13" t="s">
        <v>9</v>
      </c>
      <c r="B218" s="180">
        <v>1041900</v>
      </c>
      <c r="C218" s="180">
        <v>1027203.24</v>
      </c>
    </row>
    <row r="219" spans="1:3" s="12" customFormat="1" x14ac:dyDescent="0.25">
      <c r="A219" s="13" t="s">
        <v>10</v>
      </c>
      <c r="B219" s="180">
        <v>16000</v>
      </c>
      <c r="C219" s="180">
        <v>14980.25</v>
      </c>
    </row>
    <row r="220" spans="1:3" s="12" customFormat="1" x14ac:dyDescent="0.25">
      <c r="A220" s="13" t="s">
        <v>15</v>
      </c>
      <c r="B220" s="180">
        <v>23200</v>
      </c>
      <c r="C220" s="180">
        <v>26530.2</v>
      </c>
    </row>
    <row r="221" spans="1:3" s="12" customFormat="1" x14ac:dyDescent="0.25">
      <c r="A221" s="13" t="s">
        <v>11</v>
      </c>
      <c r="B221" s="180">
        <v>63200</v>
      </c>
      <c r="C221" s="180">
        <v>600</v>
      </c>
    </row>
    <row r="222" spans="1:3" s="12" customFormat="1" x14ac:dyDescent="0.25">
      <c r="A222" s="13" t="s">
        <v>12</v>
      </c>
      <c r="B222" s="180">
        <v>80000</v>
      </c>
      <c r="C222" s="180">
        <v>134044.20000000001</v>
      </c>
    </row>
    <row r="223" spans="1:3" s="12" customFormat="1" x14ac:dyDescent="0.25">
      <c r="A223" s="10" t="s">
        <v>5</v>
      </c>
      <c r="B223" s="180">
        <v>6000</v>
      </c>
      <c r="C223" s="180">
        <v>4243.9799999999996</v>
      </c>
    </row>
    <row r="224" spans="1:3" s="12" customFormat="1" ht="25.5" x14ac:dyDescent="0.25">
      <c r="A224" s="10" t="s">
        <v>6</v>
      </c>
      <c r="B224" s="180">
        <v>0</v>
      </c>
      <c r="C224" s="180">
        <v>0</v>
      </c>
    </row>
    <row r="225" spans="1:3" s="12" customFormat="1" ht="25.5" x14ac:dyDescent="0.25">
      <c r="A225" s="10" t="s">
        <v>7</v>
      </c>
      <c r="B225" s="180">
        <v>299500</v>
      </c>
      <c r="C225" s="180">
        <v>96311.5</v>
      </c>
    </row>
    <row r="226" spans="1:3" s="12" customFormat="1" x14ac:dyDescent="0.25">
      <c r="A226" s="14"/>
      <c r="B226" s="14"/>
      <c r="C226" s="14"/>
    </row>
    <row r="227" spans="1:3" s="12" customFormat="1" x14ac:dyDescent="0.25">
      <c r="A227" s="15" t="s">
        <v>0</v>
      </c>
      <c r="B227" s="15" t="s">
        <v>2</v>
      </c>
      <c r="C227" s="15" t="s">
        <v>3</v>
      </c>
    </row>
    <row r="228" spans="1:3" s="12" customFormat="1" x14ac:dyDescent="0.25">
      <c r="A228" s="15" t="s">
        <v>1</v>
      </c>
      <c r="B228" s="15">
        <v>2</v>
      </c>
      <c r="C228" s="15">
        <v>3</v>
      </c>
    </row>
    <row r="229" spans="1:3" s="12" customFormat="1" ht="25.5" x14ac:dyDescent="0.25">
      <c r="A229" s="3" t="s">
        <v>34</v>
      </c>
      <c r="B229" s="8">
        <f>SUM(B231:B243)</f>
        <v>40957600</v>
      </c>
      <c r="C229" s="8">
        <f>SUM(C231:C243)</f>
        <v>19711503.670000002</v>
      </c>
    </row>
    <row r="230" spans="1:3" s="12" customFormat="1" x14ac:dyDescent="0.25">
      <c r="A230" s="10" t="s">
        <v>4</v>
      </c>
      <c r="B230" s="11"/>
      <c r="C230" s="11"/>
    </row>
    <row r="231" spans="1:3" s="12" customFormat="1" x14ac:dyDescent="0.25">
      <c r="A231" s="13" t="s">
        <v>8</v>
      </c>
      <c r="B231" s="180">
        <v>27437100</v>
      </c>
      <c r="C231" s="180">
        <v>12479832.09</v>
      </c>
    </row>
    <row r="232" spans="1:3" s="12" customFormat="1" x14ac:dyDescent="0.25">
      <c r="A232" s="13" t="s">
        <v>13</v>
      </c>
      <c r="B232" s="180">
        <v>42600</v>
      </c>
      <c r="C232" s="180"/>
    </row>
    <row r="233" spans="1:3" s="12" customFormat="1" x14ac:dyDescent="0.25">
      <c r="A233" s="13" t="s">
        <v>9</v>
      </c>
      <c r="B233" s="180">
        <v>8286000</v>
      </c>
      <c r="C233" s="180">
        <v>3725611.58</v>
      </c>
    </row>
    <row r="234" spans="1:3" s="12" customFormat="1" x14ac:dyDescent="0.25">
      <c r="A234" s="13" t="s">
        <v>10</v>
      </c>
      <c r="B234" s="180"/>
      <c r="C234" s="180"/>
    </row>
    <row r="235" spans="1:3" s="12" customFormat="1" x14ac:dyDescent="0.25">
      <c r="A235" s="13" t="s">
        <v>15</v>
      </c>
      <c r="B235" s="180">
        <v>47800</v>
      </c>
      <c r="C235" s="180">
        <v>14580</v>
      </c>
    </row>
    <row r="236" spans="1:3" s="12" customFormat="1" x14ac:dyDescent="0.25">
      <c r="A236" s="13" t="s">
        <v>33</v>
      </c>
      <c r="B236" s="180"/>
      <c r="C236" s="180"/>
    </row>
    <row r="237" spans="1:3" s="12" customFormat="1" x14ac:dyDescent="0.25">
      <c r="A237" s="13" t="s">
        <v>11</v>
      </c>
      <c r="B237" s="180">
        <v>338082</v>
      </c>
      <c r="C237" s="180">
        <v>102268</v>
      </c>
    </row>
    <row r="238" spans="1:3" s="12" customFormat="1" x14ac:dyDescent="0.25">
      <c r="A238" s="13" t="s">
        <v>12</v>
      </c>
      <c r="B238" s="180">
        <v>587848</v>
      </c>
      <c r="C238" s="180">
        <v>255509.78999999998</v>
      </c>
    </row>
    <row r="239" spans="1:3" s="12" customFormat="1" x14ac:dyDescent="0.25">
      <c r="A239" s="10" t="s">
        <v>5</v>
      </c>
      <c r="B239" s="180"/>
      <c r="C239" s="180"/>
    </row>
    <row r="240" spans="1:3" s="12" customFormat="1" ht="25.5" x14ac:dyDescent="0.25">
      <c r="A240" s="10" t="s">
        <v>6</v>
      </c>
      <c r="B240" s="180">
        <v>231570</v>
      </c>
      <c r="C240" s="180">
        <v>237570</v>
      </c>
    </row>
    <row r="241" spans="1:3" s="12" customFormat="1" ht="25.5" x14ac:dyDescent="0.25">
      <c r="A241" s="10" t="s">
        <v>7</v>
      </c>
      <c r="B241" s="180">
        <v>3953600</v>
      </c>
      <c r="C241" s="180">
        <v>2880072.21</v>
      </c>
    </row>
    <row r="242" spans="1:3" s="12" customFormat="1" x14ac:dyDescent="0.25">
      <c r="A242" s="6" t="s">
        <v>37</v>
      </c>
      <c r="B242" s="180">
        <v>20000</v>
      </c>
      <c r="C242" s="180">
        <v>8550</v>
      </c>
    </row>
    <row r="243" spans="1:3" s="12" customFormat="1" x14ac:dyDescent="0.25">
      <c r="A243" s="6" t="s">
        <v>38</v>
      </c>
      <c r="B243" s="180">
        <v>13000</v>
      </c>
      <c r="C243" s="180">
        <v>7510</v>
      </c>
    </row>
    <row r="244" spans="1:3" s="12" customFormat="1" x14ac:dyDescent="0.25">
      <c r="A244" s="14"/>
      <c r="B244" s="14"/>
      <c r="C244" s="14"/>
    </row>
    <row r="245" spans="1:3" s="12" customFormat="1" x14ac:dyDescent="0.25">
      <c r="A245" s="15" t="s">
        <v>0</v>
      </c>
      <c r="B245" s="15" t="s">
        <v>2</v>
      </c>
      <c r="C245" s="15" t="s">
        <v>3</v>
      </c>
    </row>
    <row r="246" spans="1:3" s="12" customFormat="1" x14ac:dyDescent="0.25">
      <c r="A246" s="15" t="s">
        <v>1</v>
      </c>
      <c r="B246" s="15">
        <v>2</v>
      </c>
      <c r="C246" s="15">
        <v>3</v>
      </c>
    </row>
    <row r="247" spans="1:3" s="12" customFormat="1" ht="25.5" x14ac:dyDescent="0.25">
      <c r="A247" s="3" t="s">
        <v>39</v>
      </c>
      <c r="B247" s="8">
        <f>SUM(B249:B261)</f>
        <v>39085400</v>
      </c>
      <c r="C247" s="8">
        <f>SUM(C249:C260)</f>
        <v>18803200</v>
      </c>
    </row>
    <row r="248" spans="1:3" s="12" customFormat="1" x14ac:dyDescent="0.25">
      <c r="A248" s="10" t="s">
        <v>4</v>
      </c>
      <c r="B248" s="11"/>
      <c r="C248" s="11"/>
    </row>
    <row r="249" spans="1:3" s="12" customFormat="1" x14ac:dyDescent="0.25">
      <c r="A249" s="13" t="s">
        <v>8</v>
      </c>
      <c r="B249" s="118">
        <v>25326600</v>
      </c>
      <c r="C249" s="118">
        <v>11960000</v>
      </c>
    </row>
    <row r="250" spans="1:3" s="12" customFormat="1" x14ac:dyDescent="0.25">
      <c r="A250" s="13" t="s">
        <v>13</v>
      </c>
      <c r="B250" s="118">
        <v>145000</v>
      </c>
      <c r="C250" s="118"/>
    </row>
    <row r="251" spans="1:3" s="12" customFormat="1" x14ac:dyDescent="0.25">
      <c r="A251" s="13" t="s">
        <v>9</v>
      </c>
      <c r="B251" s="118">
        <v>7648600</v>
      </c>
      <c r="C251" s="118">
        <v>3563800</v>
      </c>
    </row>
    <row r="252" spans="1:3" s="12" customFormat="1" x14ac:dyDescent="0.25">
      <c r="A252" s="13" t="s">
        <v>10</v>
      </c>
      <c r="B252" s="118">
        <v>29500</v>
      </c>
      <c r="C252" s="118">
        <v>18944.419999999998</v>
      </c>
    </row>
    <row r="253" spans="1:3" s="12" customFormat="1" x14ac:dyDescent="0.25">
      <c r="A253" s="13" t="s">
        <v>15</v>
      </c>
      <c r="B253" s="118">
        <v>81500</v>
      </c>
      <c r="C253" s="118"/>
    </row>
    <row r="254" spans="1:3" s="12" customFormat="1" x14ac:dyDescent="0.25">
      <c r="A254" s="13" t="s">
        <v>11</v>
      </c>
      <c r="B254" s="118">
        <v>778600</v>
      </c>
      <c r="C254" s="118">
        <v>485460.29</v>
      </c>
    </row>
    <row r="255" spans="1:3" s="12" customFormat="1" x14ac:dyDescent="0.25">
      <c r="A255" s="13" t="s">
        <v>12</v>
      </c>
      <c r="B255" s="118">
        <v>1429235</v>
      </c>
      <c r="C255" s="118">
        <v>691553.29</v>
      </c>
    </row>
    <row r="256" spans="1:3" s="12" customFormat="1" x14ac:dyDescent="0.25">
      <c r="A256" s="10" t="s">
        <v>5</v>
      </c>
      <c r="B256" s="118">
        <v>31000</v>
      </c>
      <c r="C256" s="118"/>
    </row>
    <row r="257" spans="1:3" s="12" customFormat="1" ht="25.5" x14ac:dyDescent="0.25">
      <c r="A257" s="10" t="s">
        <v>6</v>
      </c>
      <c r="B257" s="118">
        <v>312988</v>
      </c>
      <c r="C257" s="118">
        <v>288000</v>
      </c>
    </row>
    <row r="258" spans="1:3" s="12" customFormat="1" ht="25.5" x14ac:dyDescent="0.25">
      <c r="A258" s="10" t="s">
        <v>7</v>
      </c>
      <c r="B258" s="118">
        <v>3302377</v>
      </c>
      <c r="C258" s="118">
        <v>1790242</v>
      </c>
    </row>
    <row r="259" spans="1:3" s="12" customFormat="1" x14ac:dyDescent="0.25">
      <c r="A259" s="6" t="s">
        <v>37</v>
      </c>
      <c r="B259" s="118"/>
      <c r="C259" s="6">
        <v>5200</v>
      </c>
    </row>
    <row r="260" spans="1:3" s="12" customFormat="1" x14ac:dyDescent="0.25">
      <c r="A260" s="6" t="s">
        <v>38</v>
      </c>
      <c r="B260" s="118"/>
      <c r="C260" s="6"/>
    </row>
    <row r="261" spans="1:3" s="12" customFormat="1" x14ac:dyDescent="0.25">
      <c r="A261" s="14"/>
      <c r="B261" s="14"/>
      <c r="C261" s="14"/>
    </row>
    <row r="262" spans="1:3" s="12" customFormat="1" x14ac:dyDescent="0.25">
      <c r="A262" s="27" t="s">
        <v>0</v>
      </c>
      <c r="B262" s="27" t="s">
        <v>2</v>
      </c>
      <c r="C262" s="27" t="s">
        <v>3</v>
      </c>
    </row>
    <row r="263" spans="1:3" s="12" customFormat="1" ht="15.75" thickBot="1" x14ac:dyDescent="0.3">
      <c r="A263" s="27" t="s">
        <v>1</v>
      </c>
      <c r="B263" s="28" t="s">
        <v>40</v>
      </c>
      <c r="C263" s="28" t="s">
        <v>41</v>
      </c>
    </row>
    <row r="264" spans="1:3" s="12" customFormat="1" x14ac:dyDescent="0.25">
      <c r="A264" s="29" t="s">
        <v>42</v>
      </c>
      <c r="B264" s="81">
        <f>B266+B268+B269+B272+B273+B274+B275+B276+B267+B270+B271</f>
        <v>28498200</v>
      </c>
      <c r="C264" s="81">
        <f>C266+C268+C269+C272+C273+C274+C275+C276+C267+C270+C271</f>
        <v>11889076.049999999</v>
      </c>
    </row>
    <row r="265" spans="1:3" s="12" customFormat="1" x14ac:dyDescent="0.25">
      <c r="A265" s="31" t="s">
        <v>4</v>
      </c>
      <c r="B265" s="82"/>
      <c r="C265" s="82"/>
    </row>
    <row r="266" spans="1:3" s="12" customFormat="1" x14ac:dyDescent="0.25">
      <c r="A266" s="33" t="s">
        <v>8</v>
      </c>
      <c r="B266" s="154">
        <v>13055000</v>
      </c>
      <c r="C266" s="192">
        <v>6555785.8499999996</v>
      </c>
    </row>
    <row r="267" spans="1:3" s="12" customFormat="1" x14ac:dyDescent="0.25">
      <c r="A267" s="33" t="s">
        <v>13</v>
      </c>
      <c r="B267" s="154">
        <v>0</v>
      </c>
      <c r="C267" s="192">
        <v>0</v>
      </c>
    </row>
    <row r="268" spans="1:3" s="12" customFormat="1" x14ac:dyDescent="0.25">
      <c r="A268" s="33" t="s">
        <v>9</v>
      </c>
      <c r="B268" s="154">
        <v>3942500</v>
      </c>
      <c r="C268" s="192">
        <v>1790515.13</v>
      </c>
    </row>
    <row r="269" spans="1:3" s="12" customFormat="1" x14ac:dyDescent="0.25">
      <c r="A269" s="33" t="s">
        <v>10</v>
      </c>
      <c r="B269" s="154">
        <v>232000</v>
      </c>
      <c r="C269" s="192">
        <v>0</v>
      </c>
    </row>
    <row r="270" spans="1:3" s="12" customFormat="1" ht="23.25" x14ac:dyDescent="0.25">
      <c r="A270" s="33" t="s">
        <v>14</v>
      </c>
      <c r="B270" s="154">
        <v>400000</v>
      </c>
      <c r="C270" s="192">
        <v>51000</v>
      </c>
    </row>
    <row r="271" spans="1:3" s="12" customFormat="1" x14ac:dyDescent="0.25">
      <c r="A271" s="13" t="s">
        <v>15</v>
      </c>
      <c r="B271" s="154">
        <v>260000</v>
      </c>
      <c r="C271" s="192">
        <v>101744.61</v>
      </c>
    </row>
    <row r="272" spans="1:3" s="12" customFormat="1" x14ac:dyDescent="0.25">
      <c r="A272" s="33" t="s">
        <v>11</v>
      </c>
      <c r="B272" s="154">
        <v>1435000</v>
      </c>
      <c r="C272" s="192">
        <v>182784.18</v>
      </c>
    </row>
    <row r="273" spans="1:3" s="12" customFormat="1" x14ac:dyDescent="0.25">
      <c r="A273" s="33" t="s">
        <v>12</v>
      </c>
      <c r="B273" s="154">
        <v>2665000</v>
      </c>
      <c r="C273" s="192">
        <v>864598.36</v>
      </c>
    </row>
    <row r="274" spans="1:3" s="12" customFormat="1" x14ac:dyDescent="0.25">
      <c r="A274" s="31" t="s">
        <v>5</v>
      </c>
      <c r="B274" s="154">
        <v>50000</v>
      </c>
      <c r="C274" s="192">
        <v>0</v>
      </c>
    </row>
    <row r="275" spans="1:3" s="12" customFormat="1" ht="25.5" x14ac:dyDescent="0.25">
      <c r="A275" s="31" t="s">
        <v>6</v>
      </c>
      <c r="B275" s="154">
        <v>2859000</v>
      </c>
      <c r="C275" s="192">
        <v>2006198.93</v>
      </c>
    </row>
    <row r="276" spans="1:3" s="12" customFormat="1" ht="25.5" x14ac:dyDescent="0.25">
      <c r="A276" s="31" t="s">
        <v>7</v>
      </c>
      <c r="B276" s="154">
        <v>3599700</v>
      </c>
      <c r="C276" s="192">
        <v>336448.99</v>
      </c>
    </row>
    <row r="277" spans="1:3" s="12" customFormat="1" x14ac:dyDescent="0.25">
      <c r="A277" s="31"/>
      <c r="B277" s="35"/>
      <c r="C277" s="35"/>
    </row>
    <row r="278" spans="1:3" s="12" customFormat="1" x14ac:dyDescent="0.25">
      <c r="A278" s="14"/>
      <c r="B278" s="41"/>
      <c r="C278" s="41"/>
    </row>
    <row r="279" spans="1:3" s="12" customFormat="1" x14ac:dyDescent="0.25">
      <c r="A279" s="42" t="s">
        <v>45</v>
      </c>
      <c r="B279" s="87">
        <f>SUM(B281:B292)</f>
        <v>102867430</v>
      </c>
      <c r="C279" s="87">
        <f>SUM(C281:C292)</f>
        <v>71007769.450000003</v>
      </c>
    </row>
    <row r="280" spans="1:3" s="12" customFormat="1" x14ac:dyDescent="0.25">
      <c r="A280" s="44" t="s">
        <v>4</v>
      </c>
      <c r="B280" s="88"/>
      <c r="C280" s="88"/>
    </row>
    <row r="281" spans="1:3" s="12" customFormat="1" x14ac:dyDescent="0.25">
      <c r="A281" s="150" t="s">
        <v>8</v>
      </c>
      <c r="B281" s="154">
        <v>15388402</v>
      </c>
      <c r="C281" s="193">
        <v>6240168.9299999997</v>
      </c>
    </row>
    <row r="282" spans="1:3" s="12" customFormat="1" x14ac:dyDescent="0.25">
      <c r="A282" s="150" t="s">
        <v>9</v>
      </c>
      <c r="B282" s="154">
        <v>4647298</v>
      </c>
      <c r="C282" s="193">
        <v>1711217.86</v>
      </c>
    </row>
    <row r="283" spans="1:3" s="12" customFormat="1" x14ac:dyDescent="0.25">
      <c r="A283" s="150" t="s">
        <v>10</v>
      </c>
      <c r="B283" s="154">
        <v>58412</v>
      </c>
      <c r="C283" s="193">
        <v>27930.12</v>
      </c>
    </row>
    <row r="284" spans="1:3" s="12" customFormat="1" x14ac:dyDescent="0.25">
      <c r="A284" s="150" t="s">
        <v>44</v>
      </c>
      <c r="B284" s="154"/>
      <c r="C284" s="193"/>
    </row>
    <row r="285" spans="1:3" s="12" customFormat="1" x14ac:dyDescent="0.25">
      <c r="A285" s="150" t="s">
        <v>15</v>
      </c>
      <c r="B285" s="154">
        <v>125479</v>
      </c>
      <c r="C285" s="193">
        <v>95136.63</v>
      </c>
    </row>
    <row r="286" spans="1:3" s="12" customFormat="1" x14ac:dyDescent="0.25">
      <c r="A286" s="150" t="s">
        <v>11</v>
      </c>
      <c r="B286" s="154">
        <v>117350</v>
      </c>
      <c r="C286" s="193">
        <v>55900</v>
      </c>
    </row>
    <row r="287" spans="1:3" s="12" customFormat="1" x14ac:dyDescent="0.25">
      <c r="A287" s="150" t="s">
        <v>12</v>
      </c>
      <c r="B287" s="154">
        <v>34046752</v>
      </c>
      <c r="C287" s="193">
        <v>14834870.41</v>
      </c>
    </row>
    <row r="288" spans="1:3" s="12" customFormat="1" x14ac:dyDescent="0.25">
      <c r="A288" s="151" t="s">
        <v>5</v>
      </c>
      <c r="B288" s="154">
        <v>47492872</v>
      </c>
      <c r="C288" s="193">
        <v>47414734</v>
      </c>
    </row>
    <row r="289" spans="1:3" s="12" customFormat="1" ht="25.5" x14ac:dyDescent="0.25">
      <c r="A289" s="151" t="s">
        <v>6</v>
      </c>
      <c r="B289" s="154">
        <v>330000</v>
      </c>
      <c r="C289" s="193"/>
    </row>
    <row r="290" spans="1:3" s="12" customFormat="1" ht="25.5" x14ac:dyDescent="0.25">
      <c r="A290" s="151" t="s">
        <v>7</v>
      </c>
      <c r="B290" s="154">
        <v>628865</v>
      </c>
      <c r="C290" s="193">
        <v>620311.5</v>
      </c>
    </row>
    <row r="291" spans="1:3" s="12" customFormat="1" x14ac:dyDescent="0.25">
      <c r="A291" s="152" t="s">
        <v>47</v>
      </c>
      <c r="B291" s="154">
        <v>32000</v>
      </c>
      <c r="C291" s="193">
        <v>7500</v>
      </c>
    </row>
    <row r="292" spans="1:3" s="12" customFormat="1" x14ac:dyDescent="0.25">
      <c r="A292" s="14"/>
      <c r="B292" s="89"/>
      <c r="C292" s="89"/>
    </row>
    <row r="293" spans="1:3" s="12" customFormat="1" x14ac:dyDescent="0.25">
      <c r="A293" s="3" t="s">
        <v>46</v>
      </c>
      <c r="B293" s="43">
        <f>SUM(B295:B305)</f>
        <v>9150200</v>
      </c>
      <c r="C293" s="43">
        <f>SUM(C295:C305)</f>
        <v>3678915.4698600005</v>
      </c>
    </row>
    <row r="294" spans="1:3" s="12" customFormat="1" x14ac:dyDescent="0.25">
      <c r="A294" s="10" t="s">
        <v>4</v>
      </c>
      <c r="B294" s="50"/>
      <c r="C294" s="50"/>
    </row>
    <row r="295" spans="1:3" s="12" customFormat="1" x14ac:dyDescent="0.25">
      <c r="A295" s="13" t="s">
        <v>8</v>
      </c>
      <c r="B295" s="51">
        <v>3288479</v>
      </c>
      <c r="C295" s="51">
        <v>2357076.86</v>
      </c>
    </row>
    <row r="296" spans="1:3" s="12" customFormat="1" x14ac:dyDescent="0.25">
      <c r="A296" s="13" t="s">
        <v>47</v>
      </c>
      <c r="B296" s="51">
        <v>60000</v>
      </c>
      <c r="C296" s="51">
        <v>1260</v>
      </c>
    </row>
    <row r="297" spans="1:3" s="12" customFormat="1" x14ac:dyDescent="0.25">
      <c r="A297" s="13" t="s">
        <v>9</v>
      </c>
      <c r="B297" s="51">
        <v>993121</v>
      </c>
      <c r="C297" s="51">
        <v>732918.41986000002</v>
      </c>
    </row>
    <row r="298" spans="1:3" s="12" customFormat="1" x14ac:dyDescent="0.25">
      <c r="A298" s="13" t="s">
        <v>10</v>
      </c>
      <c r="B298" s="51">
        <v>60000</v>
      </c>
      <c r="C298" s="51">
        <v>23061.719999999998</v>
      </c>
    </row>
    <row r="299" spans="1:3" s="12" customFormat="1" x14ac:dyDescent="0.25">
      <c r="A299" s="13" t="s">
        <v>44</v>
      </c>
      <c r="B299" s="51">
        <v>40000</v>
      </c>
      <c r="C299" s="51"/>
    </row>
    <row r="300" spans="1:3" s="12" customFormat="1" x14ac:dyDescent="0.25">
      <c r="A300" s="13" t="s">
        <v>15</v>
      </c>
      <c r="B300" s="51">
        <v>110000</v>
      </c>
      <c r="C300" s="51">
        <v>36209.699999999997</v>
      </c>
    </row>
    <row r="301" spans="1:3" s="12" customFormat="1" x14ac:dyDescent="0.25">
      <c r="A301" s="13" t="s">
        <v>11</v>
      </c>
      <c r="B301" s="51">
        <v>380000</v>
      </c>
      <c r="C301" s="51">
        <v>121971.98</v>
      </c>
    </row>
    <row r="302" spans="1:3" s="12" customFormat="1" x14ac:dyDescent="0.25">
      <c r="A302" s="13" t="s">
        <v>12</v>
      </c>
      <c r="B302" s="51">
        <v>1324000</v>
      </c>
      <c r="C302" s="51">
        <v>326537.3</v>
      </c>
    </row>
    <row r="303" spans="1:3" s="12" customFormat="1" x14ac:dyDescent="0.25">
      <c r="A303" s="10" t="s">
        <v>5</v>
      </c>
      <c r="B303" s="51"/>
      <c r="C303" s="51"/>
    </row>
    <row r="304" spans="1:3" s="12" customFormat="1" ht="25.5" x14ac:dyDescent="0.25">
      <c r="A304" s="10" t="s">
        <v>6</v>
      </c>
      <c r="B304" s="51">
        <v>2626500</v>
      </c>
      <c r="C304" s="51">
        <v>7000</v>
      </c>
    </row>
    <row r="305" spans="1:3" s="12" customFormat="1" ht="25.5" x14ac:dyDescent="0.25">
      <c r="A305" s="10" t="s">
        <v>7</v>
      </c>
      <c r="B305" s="51">
        <v>268100</v>
      </c>
      <c r="C305" s="51">
        <v>72879.490000000005</v>
      </c>
    </row>
    <row r="306" spans="1:3" s="12" customFormat="1" x14ac:dyDescent="0.25">
      <c r="A306" s="52"/>
      <c r="B306" s="53"/>
      <c r="C306" s="53"/>
    </row>
    <row r="307" spans="1:3" s="12" customFormat="1" x14ac:dyDescent="0.25">
      <c r="A307" s="29" t="s">
        <v>48</v>
      </c>
      <c r="B307" s="43">
        <f>SUM(B309:B319)</f>
        <v>13974200</v>
      </c>
      <c r="C307" s="43">
        <f>SUM(C309:C319)</f>
        <v>7012731.040000001</v>
      </c>
    </row>
    <row r="308" spans="1:3" s="12" customFormat="1" x14ac:dyDescent="0.25">
      <c r="A308" s="55" t="s">
        <v>4</v>
      </c>
      <c r="B308" s="90"/>
      <c r="C308" s="90"/>
    </row>
    <row r="309" spans="1:3" s="12" customFormat="1" x14ac:dyDescent="0.25">
      <c r="A309" s="56" t="s">
        <v>8</v>
      </c>
      <c r="B309" s="51">
        <v>6248200</v>
      </c>
      <c r="C309" s="51">
        <v>4141560.22</v>
      </c>
    </row>
    <row r="310" spans="1:3" s="12" customFormat="1" x14ac:dyDescent="0.25">
      <c r="A310" s="13" t="s">
        <v>47</v>
      </c>
      <c r="B310" s="51">
        <v>423000</v>
      </c>
      <c r="C310" s="51">
        <v>76978</v>
      </c>
    </row>
    <row r="311" spans="1:3" s="12" customFormat="1" x14ac:dyDescent="0.25">
      <c r="A311" s="13" t="s">
        <v>9</v>
      </c>
      <c r="B311" s="51">
        <v>1886800</v>
      </c>
      <c r="C311" s="51">
        <v>1240437.1200000001</v>
      </c>
    </row>
    <row r="312" spans="1:3" s="12" customFormat="1" x14ac:dyDescent="0.25">
      <c r="A312" s="13" t="s">
        <v>10</v>
      </c>
      <c r="B312" s="51">
        <v>81680</v>
      </c>
      <c r="C312" s="51">
        <v>30946.57</v>
      </c>
    </row>
    <row r="313" spans="1:3" s="12" customFormat="1" x14ac:dyDescent="0.25">
      <c r="A313" s="13" t="s">
        <v>44</v>
      </c>
      <c r="B313" s="51"/>
      <c r="C313" s="51"/>
    </row>
    <row r="314" spans="1:3" s="12" customFormat="1" x14ac:dyDescent="0.25">
      <c r="A314" s="13" t="s">
        <v>15</v>
      </c>
      <c r="B314" s="51">
        <v>600000</v>
      </c>
      <c r="C314" s="51">
        <v>193927.35</v>
      </c>
    </row>
    <row r="315" spans="1:3" s="12" customFormat="1" x14ac:dyDescent="0.25">
      <c r="A315" s="13" t="s">
        <v>11</v>
      </c>
      <c r="B315" s="51">
        <v>1450000</v>
      </c>
      <c r="C315" s="51">
        <v>419011.9</v>
      </c>
    </row>
    <row r="316" spans="1:3" s="12" customFormat="1" x14ac:dyDescent="0.25">
      <c r="A316" s="57" t="s">
        <v>12</v>
      </c>
      <c r="B316" s="51">
        <v>375000</v>
      </c>
      <c r="C316" s="51">
        <v>263458</v>
      </c>
    </row>
    <row r="317" spans="1:3" s="12" customFormat="1" x14ac:dyDescent="0.25">
      <c r="A317" s="10" t="s">
        <v>5</v>
      </c>
      <c r="B317" s="51">
        <v>5380</v>
      </c>
      <c r="C317" s="51">
        <v>1622</v>
      </c>
    </row>
    <row r="318" spans="1:3" s="12" customFormat="1" ht="25.5" x14ac:dyDescent="0.25">
      <c r="A318" s="10" t="s">
        <v>6</v>
      </c>
      <c r="B318" s="51">
        <v>1762000</v>
      </c>
      <c r="C318" s="51">
        <v>111609</v>
      </c>
    </row>
    <row r="319" spans="1:3" s="12" customFormat="1" ht="25.5" x14ac:dyDescent="0.25">
      <c r="A319" s="10" t="s">
        <v>7</v>
      </c>
      <c r="B319" s="51">
        <v>1142140</v>
      </c>
      <c r="C319" s="51">
        <v>533180.88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view="pageBreakPreview" zoomScale="60" zoomScaleNormal="100"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87" width="9.140625" style="7"/>
    <col min="188" max="188" width="20.140625" style="7" customWidth="1"/>
    <col min="189" max="189" width="4" style="7" customWidth="1"/>
    <col min="190" max="190" width="19.5703125" style="7" customWidth="1"/>
    <col min="191" max="198" width="11" style="7" customWidth="1"/>
    <col min="199" max="443" width="9.140625" style="7"/>
    <col min="444" max="444" width="20.140625" style="7" customWidth="1"/>
    <col min="445" max="445" width="4" style="7" customWidth="1"/>
    <col min="446" max="446" width="19.5703125" style="7" customWidth="1"/>
    <col min="447" max="454" width="11" style="7" customWidth="1"/>
    <col min="455" max="699" width="9.140625" style="7"/>
    <col min="700" max="700" width="20.140625" style="7" customWidth="1"/>
    <col min="701" max="701" width="4" style="7" customWidth="1"/>
    <col min="702" max="702" width="19.5703125" style="7" customWidth="1"/>
    <col min="703" max="710" width="11" style="7" customWidth="1"/>
    <col min="711" max="955" width="9.140625" style="7"/>
    <col min="956" max="956" width="20.140625" style="7" customWidth="1"/>
    <col min="957" max="957" width="4" style="7" customWidth="1"/>
    <col min="958" max="958" width="19.5703125" style="7" customWidth="1"/>
    <col min="959" max="966" width="11" style="7" customWidth="1"/>
    <col min="967" max="1211" width="9.140625" style="7"/>
    <col min="1212" max="1212" width="20.140625" style="7" customWidth="1"/>
    <col min="1213" max="1213" width="4" style="7" customWidth="1"/>
    <col min="1214" max="1214" width="19.5703125" style="7" customWidth="1"/>
    <col min="1215" max="1222" width="11" style="7" customWidth="1"/>
    <col min="1223" max="1467" width="9.140625" style="7"/>
    <col min="1468" max="1468" width="20.140625" style="7" customWidth="1"/>
    <col min="1469" max="1469" width="4" style="7" customWidth="1"/>
    <col min="1470" max="1470" width="19.5703125" style="7" customWidth="1"/>
    <col min="1471" max="1478" width="11" style="7" customWidth="1"/>
    <col min="1479" max="1723" width="9.140625" style="7"/>
    <col min="1724" max="1724" width="20.140625" style="7" customWidth="1"/>
    <col min="1725" max="1725" width="4" style="7" customWidth="1"/>
    <col min="1726" max="1726" width="19.5703125" style="7" customWidth="1"/>
    <col min="1727" max="1734" width="11" style="7" customWidth="1"/>
    <col min="1735" max="1979" width="9.140625" style="7"/>
    <col min="1980" max="1980" width="20.140625" style="7" customWidth="1"/>
    <col min="1981" max="1981" width="4" style="7" customWidth="1"/>
    <col min="1982" max="1982" width="19.5703125" style="7" customWidth="1"/>
    <col min="1983" max="1990" width="11" style="7" customWidth="1"/>
    <col min="1991" max="2235" width="9.140625" style="7"/>
    <col min="2236" max="2236" width="20.140625" style="7" customWidth="1"/>
    <col min="2237" max="2237" width="4" style="7" customWidth="1"/>
    <col min="2238" max="2238" width="19.5703125" style="7" customWidth="1"/>
    <col min="2239" max="2246" width="11" style="7" customWidth="1"/>
    <col min="2247" max="2491" width="9.140625" style="7"/>
    <col min="2492" max="2492" width="20.140625" style="7" customWidth="1"/>
    <col min="2493" max="2493" width="4" style="7" customWidth="1"/>
    <col min="2494" max="2494" width="19.5703125" style="7" customWidth="1"/>
    <col min="2495" max="2502" width="11" style="7" customWidth="1"/>
    <col min="2503" max="2747" width="9.140625" style="7"/>
    <col min="2748" max="2748" width="20.140625" style="7" customWidth="1"/>
    <col min="2749" max="2749" width="4" style="7" customWidth="1"/>
    <col min="2750" max="2750" width="19.5703125" style="7" customWidth="1"/>
    <col min="2751" max="2758" width="11" style="7" customWidth="1"/>
    <col min="2759" max="3003" width="9.140625" style="7"/>
    <col min="3004" max="3004" width="20.140625" style="7" customWidth="1"/>
    <col min="3005" max="3005" width="4" style="7" customWidth="1"/>
    <col min="3006" max="3006" width="19.5703125" style="7" customWidth="1"/>
    <col min="3007" max="3014" width="11" style="7" customWidth="1"/>
    <col min="3015" max="3259" width="9.140625" style="7"/>
    <col min="3260" max="3260" width="20.140625" style="7" customWidth="1"/>
    <col min="3261" max="3261" width="4" style="7" customWidth="1"/>
    <col min="3262" max="3262" width="19.5703125" style="7" customWidth="1"/>
    <col min="3263" max="3270" width="11" style="7" customWidth="1"/>
    <col min="3271" max="3515" width="9.140625" style="7"/>
    <col min="3516" max="3516" width="20.140625" style="7" customWidth="1"/>
    <col min="3517" max="3517" width="4" style="7" customWidth="1"/>
    <col min="3518" max="3518" width="19.5703125" style="7" customWidth="1"/>
    <col min="3519" max="3526" width="11" style="7" customWidth="1"/>
    <col min="3527" max="3771" width="9.140625" style="7"/>
    <col min="3772" max="3772" width="20.140625" style="7" customWidth="1"/>
    <col min="3773" max="3773" width="4" style="7" customWidth="1"/>
    <col min="3774" max="3774" width="19.5703125" style="7" customWidth="1"/>
    <col min="3775" max="3782" width="11" style="7" customWidth="1"/>
    <col min="3783" max="4027" width="9.140625" style="7"/>
    <col min="4028" max="4028" width="20.140625" style="7" customWidth="1"/>
    <col min="4029" max="4029" width="4" style="7" customWidth="1"/>
    <col min="4030" max="4030" width="19.5703125" style="7" customWidth="1"/>
    <col min="4031" max="4038" width="11" style="7" customWidth="1"/>
    <col min="4039" max="4283" width="9.140625" style="7"/>
    <col min="4284" max="4284" width="20.140625" style="7" customWidth="1"/>
    <col min="4285" max="4285" width="4" style="7" customWidth="1"/>
    <col min="4286" max="4286" width="19.5703125" style="7" customWidth="1"/>
    <col min="4287" max="4294" width="11" style="7" customWidth="1"/>
    <col min="4295" max="4539" width="9.140625" style="7"/>
    <col min="4540" max="4540" width="20.140625" style="7" customWidth="1"/>
    <col min="4541" max="4541" width="4" style="7" customWidth="1"/>
    <col min="4542" max="4542" width="19.5703125" style="7" customWidth="1"/>
    <col min="4543" max="4550" width="11" style="7" customWidth="1"/>
    <col min="4551" max="4795" width="9.140625" style="7"/>
    <col min="4796" max="4796" width="20.140625" style="7" customWidth="1"/>
    <col min="4797" max="4797" width="4" style="7" customWidth="1"/>
    <col min="4798" max="4798" width="19.5703125" style="7" customWidth="1"/>
    <col min="4799" max="4806" width="11" style="7" customWidth="1"/>
    <col min="4807" max="5051" width="9.140625" style="7"/>
    <col min="5052" max="5052" width="20.140625" style="7" customWidth="1"/>
    <col min="5053" max="5053" width="4" style="7" customWidth="1"/>
    <col min="5054" max="5054" width="19.5703125" style="7" customWidth="1"/>
    <col min="5055" max="5062" width="11" style="7" customWidth="1"/>
    <col min="5063" max="5307" width="9.140625" style="7"/>
    <col min="5308" max="5308" width="20.140625" style="7" customWidth="1"/>
    <col min="5309" max="5309" width="4" style="7" customWidth="1"/>
    <col min="5310" max="5310" width="19.5703125" style="7" customWidth="1"/>
    <col min="5311" max="5318" width="11" style="7" customWidth="1"/>
    <col min="5319" max="5563" width="9.140625" style="7"/>
    <col min="5564" max="5564" width="20.140625" style="7" customWidth="1"/>
    <col min="5565" max="5565" width="4" style="7" customWidth="1"/>
    <col min="5566" max="5566" width="19.5703125" style="7" customWidth="1"/>
    <col min="5567" max="5574" width="11" style="7" customWidth="1"/>
    <col min="5575" max="5819" width="9.140625" style="7"/>
    <col min="5820" max="5820" width="20.140625" style="7" customWidth="1"/>
    <col min="5821" max="5821" width="4" style="7" customWidth="1"/>
    <col min="5822" max="5822" width="19.5703125" style="7" customWidth="1"/>
    <col min="5823" max="5830" width="11" style="7" customWidth="1"/>
    <col min="5831" max="6075" width="9.140625" style="7"/>
    <col min="6076" max="6076" width="20.140625" style="7" customWidth="1"/>
    <col min="6077" max="6077" width="4" style="7" customWidth="1"/>
    <col min="6078" max="6078" width="19.5703125" style="7" customWidth="1"/>
    <col min="6079" max="6086" width="11" style="7" customWidth="1"/>
    <col min="6087" max="6331" width="9.140625" style="7"/>
    <col min="6332" max="6332" width="20.140625" style="7" customWidth="1"/>
    <col min="6333" max="6333" width="4" style="7" customWidth="1"/>
    <col min="6334" max="6334" width="19.5703125" style="7" customWidth="1"/>
    <col min="6335" max="6342" width="11" style="7" customWidth="1"/>
    <col min="6343" max="6587" width="9.140625" style="7"/>
    <col min="6588" max="6588" width="20.140625" style="7" customWidth="1"/>
    <col min="6589" max="6589" width="4" style="7" customWidth="1"/>
    <col min="6590" max="6590" width="19.5703125" style="7" customWidth="1"/>
    <col min="6591" max="6598" width="11" style="7" customWidth="1"/>
    <col min="6599" max="6843" width="9.140625" style="7"/>
    <col min="6844" max="6844" width="20.140625" style="7" customWidth="1"/>
    <col min="6845" max="6845" width="4" style="7" customWidth="1"/>
    <col min="6846" max="6846" width="19.5703125" style="7" customWidth="1"/>
    <col min="6847" max="6854" width="11" style="7" customWidth="1"/>
    <col min="6855" max="7099" width="9.140625" style="7"/>
    <col min="7100" max="7100" width="20.140625" style="7" customWidth="1"/>
    <col min="7101" max="7101" width="4" style="7" customWidth="1"/>
    <col min="7102" max="7102" width="19.5703125" style="7" customWidth="1"/>
    <col min="7103" max="7110" width="11" style="7" customWidth="1"/>
    <col min="7111" max="7355" width="9.140625" style="7"/>
    <col min="7356" max="7356" width="20.140625" style="7" customWidth="1"/>
    <col min="7357" max="7357" width="4" style="7" customWidth="1"/>
    <col min="7358" max="7358" width="19.5703125" style="7" customWidth="1"/>
    <col min="7359" max="7366" width="11" style="7" customWidth="1"/>
    <col min="7367" max="7611" width="9.140625" style="7"/>
    <col min="7612" max="7612" width="20.140625" style="7" customWidth="1"/>
    <col min="7613" max="7613" width="4" style="7" customWidth="1"/>
    <col min="7614" max="7614" width="19.5703125" style="7" customWidth="1"/>
    <col min="7615" max="7622" width="11" style="7" customWidth="1"/>
    <col min="7623" max="7867" width="9.140625" style="7"/>
    <col min="7868" max="7868" width="20.140625" style="7" customWidth="1"/>
    <col min="7869" max="7869" width="4" style="7" customWidth="1"/>
    <col min="7870" max="7870" width="19.5703125" style="7" customWidth="1"/>
    <col min="7871" max="7878" width="11" style="7" customWidth="1"/>
    <col min="7879" max="8123" width="9.140625" style="7"/>
    <col min="8124" max="8124" width="20.140625" style="7" customWidth="1"/>
    <col min="8125" max="8125" width="4" style="7" customWidth="1"/>
    <col min="8126" max="8126" width="19.5703125" style="7" customWidth="1"/>
    <col min="8127" max="8134" width="11" style="7" customWidth="1"/>
    <col min="8135" max="8379" width="9.140625" style="7"/>
    <col min="8380" max="8380" width="20.140625" style="7" customWidth="1"/>
    <col min="8381" max="8381" width="4" style="7" customWidth="1"/>
    <col min="8382" max="8382" width="19.5703125" style="7" customWidth="1"/>
    <col min="8383" max="8390" width="11" style="7" customWidth="1"/>
    <col min="8391" max="8635" width="9.140625" style="7"/>
    <col min="8636" max="8636" width="20.140625" style="7" customWidth="1"/>
    <col min="8637" max="8637" width="4" style="7" customWidth="1"/>
    <col min="8638" max="8638" width="19.5703125" style="7" customWidth="1"/>
    <col min="8639" max="8646" width="11" style="7" customWidth="1"/>
    <col min="8647" max="8891" width="9.140625" style="7"/>
    <col min="8892" max="8892" width="20.140625" style="7" customWidth="1"/>
    <col min="8893" max="8893" width="4" style="7" customWidth="1"/>
    <col min="8894" max="8894" width="19.5703125" style="7" customWidth="1"/>
    <col min="8895" max="8902" width="11" style="7" customWidth="1"/>
    <col min="8903" max="9147" width="9.140625" style="7"/>
    <col min="9148" max="9148" width="20.140625" style="7" customWidth="1"/>
    <col min="9149" max="9149" width="4" style="7" customWidth="1"/>
    <col min="9150" max="9150" width="19.5703125" style="7" customWidth="1"/>
    <col min="9151" max="9158" width="11" style="7" customWidth="1"/>
    <col min="9159" max="9403" width="9.140625" style="7"/>
    <col min="9404" max="9404" width="20.140625" style="7" customWidth="1"/>
    <col min="9405" max="9405" width="4" style="7" customWidth="1"/>
    <col min="9406" max="9406" width="19.5703125" style="7" customWidth="1"/>
    <col min="9407" max="9414" width="11" style="7" customWidth="1"/>
    <col min="9415" max="9659" width="9.140625" style="7"/>
    <col min="9660" max="9660" width="20.140625" style="7" customWidth="1"/>
    <col min="9661" max="9661" width="4" style="7" customWidth="1"/>
    <col min="9662" max="9662" width="19.5703125" style="7" customWidth="1"/>
    <col min="9663" max="9670" width="11" style="7" customWidth="1"/>
    <col min="9671" max="9915" width="9.140625" style="7"/>
    <col min="9916" max="9916" width="20.140625" style="7" customWidth="1"/>
    <col min="9917" max="9917" width="4" style="7" customWidth="1"/>
    <col min="9918" max="9918" width="19.5703125" style="7" customWidth="1"/>
    <col min="9919" max="9926" width="11" style="7" customWidth="1"/>
    <col min="9927" max="10171" width="9.140625" style="7"/>
    <col min="10172" max="10172" width="20.140625" style="7" customWidth="1"/>
    <col min="10173" max="10173" width="4" style="7" customWidth="1"/>
    <col min="10174" max="10174" width="19.5703125" style="7" customWidth="1"/>
    <col min="10175" max="10182" width="11" style="7" customWidth="1"/>
    <col min="10183" max="10427" width="9.140625" style="7"/>
    <col min="10428" max="10428" width="20.140625" style="7" customWidth="1"/>
    <col min="10429" max="10429" width="4" style="7" customWidth="1"/>
    <col min="10430" max="10430" width="19.5703125" style="7" customWidth="1"/>
    <col min="10431" max="10438" width="11" style="7" customWidth="1"/>
    <col min="10439" max="10683" width="9.140625" style="7"/>
    <col min="10684" max="10684" width="20.140625" style="7" customWidth="1"/>
    <col min="10685" max="10685" width="4" style="7" customWidth="1"/>
    <col min="10686" max="10686" width="19.5703125" style="7" customWidth="1"/>
    <col min="10687" max="10694" width="11" style="7" customWidth="1"/>
    <col min="10695" max="10939" width="9.140625" style="7"/>
    <col min="10940" max="10940" width="20.140625" style="7" customWidth="1"/>
    <col min="10941" max="10941" width="4" style="7" customWidth="1"/>
    <col min="10942" max="10942" width="19.5703125" style="7" customWidth="1"/>
    <col min="10943" max="10950" width="11" style="7" customWidth="1"/>
    <col min="10951" max="11195" width="9.140625" style="7"/>
    <col min="11196" max="11196" width="20.140625" style="7" customWidth="1"/>
    <col min="11197" max="11197" width="4" style="7" customWidth="1"/>
    <col min="11198" max="11198" width="19.5703125" style="7" customWidth="1"/>
    <col min="11199" max="11206" width="11" style="7" customWidth="1"/>
    <col min="11207" max="11451" width="9.140625" style="7"/>
    <col min="11452" max="11452" width="20.140625" style="7" customWidth="1"/>
    <col min="11453" max="11453" width="4" style="7" customWidth="1"/>
    <col min="11454" max="11454" width="19.5703125" style="7" customWidth="1"/>
    <col min="11455" max="11462" width="11" style="7" customWidth="1"/>
    <col min="11463" max="11707" width="9.140625" style="7"/>
    <col min="11708" max="11708" width="20.140625" style="7" customWidth="1"/>
    <col min="11709" max="11709" width="4" style="7" customWidth="1"/>
    <col min="11710" max="11710" width="19.5703125" style="7" customWidth="1"/>
    <col min="11711" max="11718" width="11" style="7" customWidth="1"/>
    <col min="11719" max="11963" width="9.140625" style="7"/>
    <col min="11964" max="11964" width="20.140625" style="7" customWidth="1"/>
    <col min="11965" max="11965" width="4" style="7" customWidth="1"/>
    <col min="11966" max="11966" width="19.5703125" style="7" customWidth="1"/>
    <col min="11967" max="11974" width="11" style="7" customWidth="1"/>
    <col min="11975" max="12219" width="9.140625" style="7"/>
    <col min="12220" max="12220" width="20.140625" style="7" customWidth="1"/>
    <col min="12221" max="12221" width="4" style="7" customWidth="1"/>
    <col min="12222" max="12222" width="19.5703125" style="7" customWidth="1"/>
    <col min="12223" max="12230" width="11" style="7" customWidth="1"/>
    <col min="12231" max="12475" width="9.140625" style="7"/>
    <col min="12476" max="12476" width="20.140625" style="7" customWidth="1"/>
    <col min="12477" max="12477" width="4" style="7" customWidth="1"/>
    <col min="12478" max="12478" width="19.5703125" style="7" customWidth="1"/>
    <col min="12479" max="12486" width="11" style="7" customWidth="1"/>
    <col min="12487" max="12731" width="9.140625" style="7"/>
    <col min="12732" max="12732" width="20.140625" style="7" customWidth="1"/>
    <col min="12733" max="12733" width="4" style="7" customWidth="1"/>
    <col min="12734" max="12734" width="19.5703125" style="7" customWidth="1"/>
    <col min="12735" max="12742" width="11" style="7" customWidth="1"/>
    <col min="12743" max="12987" width="9.140625" style="7"/>
    <col min="12988" max="12988" width="20.140625" style="7" customWidth="1"/>
    <col min="12989" max="12989" width="4" style="7" customWidth="1"/>
    <col min="12990" max="12990" width="19.5703125" style="7" customWidth="1"/>
    <col min="12991" max="12998" width="11" style="7" customWidth="1"/>
    <col min="12999" max="13243" width="9.140625" style="7"/>
    <col min="13244" max="13244" width="20.140625" style="7" customWidth="1"/>
    <col min="13245" max="13245" width="4" style="7" customWidth="1"/>
    <col min="13246" max="13246" width="19.5703125" style="7" customWidth="1"/>
    <col min="13247" max="13254" width="11" style="7" customWidth="1"/>
    <col min="13255" max="13499" width="9.140625" style="7"/>
    <col min="13500" max="13500" width="20.140625" style="7" customWidth="1"/>
    <col min="13501" max="13501" width="4" style="7" customWidth="1"/>
    <col min="13502" max="13502" width="19.5703125" style="7" customWidth="1"/>
    <col min="13503" max="13510" width="11" style="7" customWidth="1"/>
    <col min="13511" max="13755" width="9.140625" style="7"/>
    <col min="13756" max="13756" width="20.140625" style="7" customWidth="1"/>
    <col min="13757" max="13757" width="4" style="7" customWidth="1"/>
    <col min="13758" max="13758" width="19.5703125" style="7" customWidth="1"/>
    <col min="13759" max="13766" width="11" style="7" customWidth="1"/>
    <col min="13767" max="14011" width="9.140625" style="7"/>
    <col min="14012" max="14012" width="20.140625" style="7" customWidth="1"/>
    <col min="14013" max="14013" width="4" style="7" customWidth="1"/>
    <col min="14014" max="14014" width="19.5703125" style="7" customWidth="1"/>
    <col min="14015" max="14022" width="11" style="7" customWidth="1"/>
    <col min="14023" max="14267" width="9.140625" style="7"/>
    <col min="14268" max="14268" width="20.140625" style="7" customWidth="1"/>
    <col min="14269" max="14269" width="4" style="7" customWidth="1"/>
    <col min="14270" max="14270" width="19.5703125" style="7" customWidth="1"/>
    <col min="14271" max="14278" width="11" style="7" customWidth="1"/>
    <col min="14279" max="14523" width="9.140625" style="7"/>
    <col min="14524" max="14524" width="20.140625" style="7" customWidth="1"/>
    <col min="14525" max="14525" width="4" style="7" customWidth="1"/>
    <col min="14526" max="14526" width="19.5703125" style="7" customWidth="1"/>
    <col min="14527" max="14534" width="11" style="7" customWidth="1"/>
    <col min="14535" max="14779" width="9.140625" style="7"/>
    <col min="14780" max="14780" width="20.140625" style="7" customWidth="1"/>
    <col min="14781" max="14781" width="4" style="7" customWidth="1"/>
    <col min="14782" max="14782" width="19.5703125" style="7" customWidth="1"/>
    <col min="14783" max="14790" width="11" style="7" customWidth="1"/>
    <col min="14791" max="15035" width="9.140625" style="7"/>
    <col min="15036" max="15036" width="20.140625" style="7" customWidth="1"/>
    <col min="15037" max="15037" width="4" style="7" customWidth="1"/>
    <col min="15038" max="15038" width="19.5703125" style="7" customWidth="1"/>
    <col min="15039" max="15046" width="11" style="7" customWidth="1"/>
    <col min="15047" max="15291" width="9.140625" style="7"/>
    <col min="15292" max="15292" width="20.140625" style="7" customWidth="1"/>
    <col min="15293" max="15293" width="4" style="7" customWidth="1"/>
    <col min="15294" max="15294" width="19.5703125" style="7" customWidth="1"/>
    <col min="15295" max="15302" width="11" style="7" customWidth="1"/>
    <col min="15303" max="15547" width="9.140625" style="7"/>
    <col min="15548" max="15548" width="20.140625" style="7" customWidth="1"/>
    <col min="15549" max="15549" width="4" style="7" customWidth="1"/>
    <col min="15550" max="15550" width="19.5703125" style="7" customWidth="1"/>
    <col min="15551" max="15558" width="11" style="7" customWidth="1"/>
    <col min="15559" max="15803" width="9.140625" style="7"/>
    <col min="15804" max="15804" width="20.140625" style="7" customWidth="1"/>
    <col min="15805" max="15805" width="4" style="7" customWidth="1"/>
    <col min="15806" max="15806" width="19.5703125" style="7" customWidth="1"/>
    <col min="15807" max="15814" width="11" style="7" customWidth="1"/>
    <col min="15815" max="16059" width="9.140625" style="7"/>
    <col min="16060" max="16060" width="20.140625" style="7" customWidth="1"/>
    <col min="16061" max="16061" width="4" style="7" customWidth="1"/>
    <col min="16062" max="16062" width="19.5703125" style="7" customWidth="1"/>
    <col min="16063" max="16070" width="11" style="7" customWidth="1"/>
    <col min="16071" max="16384" width="9.140625" style="7"/>
  </cols>
  <sheetData>
    <row r="1" spans="1:3" ht="30" customHeight="1" x14ac:dyDescent="0.25">
      <c r="A1" s="641" t="s">
        <v>63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108">
        <f>SUM(B7:B18)</f>
        <v>44681600</v>
      </c>
      <c r="C5" s="108">
        <f>SUM(C7:C18)</f>
        <v>27837121.920000002</v>
      </c>
    </row>
    <row r="6" spans="1:3" s="12" customFormat="1" x14ac:dyDescent="0.25">
      <c r="A6" s="10" t="s">
        <v>4</v>
      </c>
      <c r="B6" s="74"/>
      <c r="C6" s="74"/>
    </row>
    <row r="7" spans="1:3" s="12" customFormat="1" x14ac:dyDescent="0.25">
      <c r="A7" s="13" t="s">
        <v>8</v>
      </c>
      <c r="B7" s="198">
        <v>15900230</v>
      </c>
      <c r="C7" s="198">
        <v>9465811.9000000004</v>
      </c>
    </row>
    <row r="8" spans="1:3" s="12" customFormat="1" x14ac:dyDescent="0.25">
      <c r="A8" s="13" t="s">
        <v>13</v>
      </c>
      <c r="B8" s="198"/>
      <c r="C8" s="198"/>
    </row>
    <row r="9" spans="1:3" s="12" customFormat="1" x14ac:dyDescent="0.25">
      <c r="A9" s="13" t="s">
        <v>9</v>
      </c>
      <c r="B9" s="198">
        <v>4801870</v>
      </c>
      <c r="C9" s="198">
        <v>2191791</v>
      </c>
    </row>
    <row r="10" spans="1:3" s="12" customFormat="1" x14ac:dyDescent="0.25">
      <c r="A10" s="13" t="s">
        <v>10</v>
      </c>
      <c r="B10" s="198">
        <v>36190</v>
      </c>
      <c r="C10" s="198">
        <v>16915.419999999998</v>
      </c>
    </row>
    <row r="11" spans="1:3" s="12" customFormat="1" x14ac:dyDescent="0.25">
      <c r="A11" s="13" t="s">
        <v>15</v>
      </c>
      <c r="B11" s="198">
        <v>208928</v>
      </c>
      <c r="C11" s="198">
        <v>70294.97</v>
      </c>
    </row>
    <row r="12" spans="1:3" s="12" customFormat="1" ht="23.25" x14ac:dyDescent="0.25">
      <c r="A12" s="13" t="s">
        <v>14</v>
      </c>
      <c r="B12" s="198"/>
      <c r="C12" s="198"/>
    </row>
    <row r="13" spans="1:3" s="12" customFormat="1" x14ac:dyDescent="0.25">
      <c r="A13" s="13" t="s">
        <v>16</v>
      </c>
      <c r="B13" s="198">
        <v>0</v>
      </c>
      <c r="C13" s="198">
        <v>0</v>
      </c>
    </row>
    <row r="14" spans="1:3" s="12" customFormat="1" x14ac:dyDescent="0.25">
      <c r="A14" s="13" t="s">
        <v>11</v>
      </c>
      <c r="B14" s="198">
        <v>11864100</v>
      </c>
      <c r="C14" s="198">
        <v>8405341.8399999999</v>
      </c>
    </row>
    <row r="15" spans="1:3" s="12" customFormat="1" x14ac:dyDescent="0.25">
      <c r="A15" s="13" t="s">
        <v>12</v>
      </c>
      <c r="B15" s="198">
        <v>7069830</v>
      </c>
      <c r="C15" s="198">
        <v>3944471.59</v>
      </c>
    </row>
    <row r="16" spans="1:3" s="12" customFormat="1" x14ac:dyDescent="0.25">
      <c r="A16" s="10" t="s">
        <v>5</v>
      </c>
      <c r="B16" s="198">
        <v>30000</v>
      </c>
      <c r="C16" s="198">
        <v>15000</v>
      </c>
    </row>
    <row r="17" spans="1:3" s="12" customFormat="1" ht="30" customHeight="1" x14ac:dyDescent="0.25">
      <c r="A17" s="10" t="s">
        <v>6</v>
      </c>
      <c r="B17" s="198">
        <v>850800</v>
      </c>
      <c r="C17" s="198">
        <v>752448</v>
      </c>
    </row>
    <row r="18" spans="1:3" s="12" customFormat="1" ht="25.5" x14ac:dyDescent="0.25">
      <c r="A18" s="10" t="s">
        <v>7</v>
      </c>
      <c r="B18" s="198">
        <v>3919652</v>
      </c>
      <c r="C18" s="198">
        <v>2975047.2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108">
        <f>SUM(B24:B34)</f>
        <v>46630300</v>
      </c>
      <c r="C22" s="108">
        <f>SUM(C24:C34)</f>
        <v>27062687.370000001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198">
        <v>28189947</v>
      </c>
      <c r="C24" s="198">
        <v>16165680.039999999</v>
      </c>
    </row>
    <row r="25" spans="1:3" s="12" customFormat="1" x14ac:dyDescent="0.25">
      <c r="A25" s="13" t="s">
        <v>13</v>
      </c>
      <c r="B25" s="198">
        <v>250000</v>
      </c>
      <c r="C25" s="198">
        <v>35259.980000000003</v>
      </c>
    </row>
    <row r="26" spans="1:3" s="12" customFormat="1" x14ac:dyDescent="0.25">
      <c r="A26" s="13" t="s">
        <v>9</v>
      </c>
      <c r="B26" s="198">
        <v>8513353</v>
      </c>
      <c r="C26" s="198">
        <v>4810522.08</v>
      </c>
    </row>
    <row r="27" spans="1:3" s="12" customFormat="1" x14ac:dyDescent="0.25">
      <c r="A27" s="13" t="s">
        <v>10</v>
      </c>
      <c r="B27" s="198">
        <v>80600</v>
      </c>
      <c r="C27" s="198">
        <v>35858.160000000003</v>
      </c>
    </row>
    <row r="28" spans="1:3" s="12" customFormat="1" ht="23.25" x14ac:dyDescent="0.25">
      <c r="A28" s="13" t="s">
        <v>14</v>
      </c>
      <c r="B28" s="198">
        <v>550000</v>
      </c>
      <c r="C28" s="198">
        <v>53481.32</v>
      </c>
    </row>
    <row r="29" spans="1:3" s="12" customFormat="1" x14ac:dyDescent="0.25">
      <c r="A29" s="13" t="s">
        <v>18</v>
      </c>
      <c r="B29" s="198">
        <v>380000</v>
      </c>
      <c r="C29" s="198">
        <v>167148.57</v>
      </c>
    </row>
    <row r="30" spans="1:3" s="12" customFormat="1" x14ac:dyDescent="0.25">
      <c r="A30" s="13" t="s">
        <v>11</v>
      </c>
      <c r="B30" s="198">
        <v>155600</v>
      </c>
      <c r="C30" s="198">
        <v>177658.22</v>
      </c>
    </row>
    <row r="31" spans="1:3" s="12" customFormat="1" x14ac:dyDescent="0.25">
      <c r="A31" s="13" t="s">
        <v>12</v>
      </c>
      <c r="B31" s="198">
        <v>1550000</v>
      </c>
      <c r="C31" s="198">
        <v>969023.13</v>
      </c>
    </row>
    <row r="32" spans="1:3" s="12" customFormat="1" x14ac:dyDescent="0.25">
      <c r="A32" s="10" t="s">
        <v>5</v>
      </c>
      <c r="B32" s="198">
        <v>516000</v>
      </c>
      <c r="C32" s="198">
        <v>227211</v>
      </c>
    </row>
    <row r="33" spans="1:3" s="12" customFormat="1" ht="25.5" x14ac:dyDescent="0.25">
      <c r="A33" s="10" t="s">
        <v>6</v>
      </c>
      <c r="B33" s="198">
        <v>2000000</v>
      </c>
      <c r="C33" s="198">
        <v>1739154</v>
      </c>
    </row>
    <row r="34" spans="1:3" s="12" customFormat="1" ht="25.5" x14ac:dyDescent="0.25">
      <c r="A34" s="10" t="s">
        <v>7</v>
      </c>
      <c r="B34" s="198">
        <v>4444800</v>
      </c>
      <c r="C34" s="198">
        <v>2681690.87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26363500</v>
      </c>
      <c r="C38" s="8">
        <f>SUM(C40:C50)</f>
        <v>15523949.910000004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198">
        <v>17188556</v>
      </c>
      <c r="C40" s="198">
        <v>9845573.7000000011</v>
      </c>
    </row>
    <row r="41" spans="1:3" s="12" customFormat="1" x14ac:dyDescent="0.25">
      <c r="A41" s="13" t="s">
        <v>13</v>
      </c>
      <c r="B41" s="198"/>
      <c r="C41" s="198"/>
    </row>
    <row r="42" spans="1:3" s="12" customFormat="1" x14ac:dyDescent="0.25">
      <c r="A42" s="13" t="s">
        <v>9</v>
      </c>
      <c r="B42" s="198">
        <v>5190944</v>
      </c>
      <c r="C42" s="198">
        <v>2942815.7</v>
      </c>
    </row>
    <row r="43" spans="1:3" s="12" customFormat="1" x14ac:dyDescent="0.25">
      <c r="A43" s="13" t="s">
        <v>10</v>
      </c>
      <c r="B43" s="198"/>
      <c r="C43" s="198"/>
    </row>
    <row r="44" spans="1:3" s="12" customFormat="1" ht="23.25" x14ac:dyDescent="0.25">
      <c r="A44" s="13" t="s">
        <v>14</v>
      </c>
      <c r="B44" s="198"/>
      <c r="C44" s="198"/>
    </row>
    <row r="45" spans="1:3" s="12" customFormat="1" x14ac:dyDescent="0.25">
      <c r="A45" s="13" t="s">
        <v>18</v>
      </c>
      <c r="B45" s="198"/>
      <c r="C45" s="198"/>
    </row>
    <row r="46" spans="1:3" s="12" customFormat="1" x14ac:dyDescent="0.25">
      <c r="A46" s="13" t="s">
        <v>11</v>
      </c>
      <c r="B46" s="198">
        <v>80000</v>
      </c>
      <c r="C46" s="198">
        <v>80000</v>
      </c>
    </row>
    <row r="47" spans="1:3" s="12" customFormat="1" x14ac:dyDescent="0.25">
      <c r="A47" s="13" t="s">
        <v>12</v>
      </c>
      <c r="B47" s="198">
        <v>750000</v>
      </c>
      <c r="C47" s="198">
        <v>300685.34999999998</v>
      </c>
    </row>
    <row r="48" spans="1:3" s="12" customFormat="1" x14ac:dyDescent="0.25">
      <c r="A48" s="10" t="s">
        <v>5</v>
      </c>
      <c r="B48" s="198">
        <v>22967</v>
      </c>
      <c r="C48" s="198">
        <v>17225.46</v>
      </c>
    </row>
    <row r="49" spans="1:3" s="12" customFormat="1" ht="25.5" x14ac:dyDescent="0.25">
      <c r="A49" s="10" t="s">
        <v>6</v>
      </c>
      <c r="B49" s="198">
        <v>85000</v>
      </c>
      <c r="C49" s="198">
        <v>53988</v>
      </c>
    </row>
    <row r="50" spans="1:3" s="12" customFormat="1" ht="25.5" x14ac:dyDescent="0.25">
      <c r="A50" s="10" t="s">
        <v>7</v>
      </c>
      <c r="B50" s="198">
        <v>3046033</v>
      </c>
      <c r="C50" s="198">
        <v>2283661.7000000002</v>
      </c>
    </row>
    <row r="51" spans="1:3" s="12" customFormat="1" x14ac:dyDescent="0.25">
      <c r="A51" s="10"/>
      <c r="B51" s="118"/>
      <c r="C51" s="118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108">
        <f>B56+B58+B59+B61+B62+B63+B64+B65+B66+B57+B60</f>
        <v>15300800</v>
      </c>
      <c r="C54" s="108">
        <f>C56+C58+C59+C61+C62+C63+C64+C65+C66+C57+C60</f>
        <v>9362922.7100000009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198">
        <v>9785637</v>
      </c>
      <c r="C56" s="198">
        <v>5710062</v>
      </c>
    </row>
    <row r="57" spans="1:3" s="12" customFormat="1" x14ac:dyDescent="0.25">
      <c r="A57" s="13" t="s">
        <v>13</v>
      </c>
      <c r="B57" s="198">
        <v>0</v>
      </c>
      <c r="C57" s="198">
        <v>0</v>
      </c>
    </row>
    <row r="58" spans="1:3" s="12" customFormat="1" x14ac:dyDescent="0.25">
      <c r="A58" s="13" t="s">
        <v>9</v>
      </c>
      <c r="B58" s="198">
        <v>2955263</v>
      </c>
      <c r="C58" s="198">
        <v>1671254.81</v>
      </c>
    </row>
    <row r="59" spans="1:3" s="12" customFormat="1" x14ac:dyDescent="0.25">
      <c r="A59" s="13" t="s">
        <v>10</v>
      </c>
      <c r="B59" s="198">
        <v>14000</v>
      </c>
      <c r="C59" s="198">
        <v>8596.56</v>
      </c>
    </row>
    <row r="60" spans="1:3" s="12" customFormat="1" ht="23.25" x14ac:dyDescent="0.25">
      <c r="A60" s="13" t="s">
        <v>14</v>
      </c>
      <c r="B60" s="198"/>
      <c r="C60" s="198"/>
    </row>
    <row r="61" spans="1:3" s="12" customFormat="1" x14ac:dyDescent="0.25">
      <c r="A61" s="13" t="s">
        <v>21</v>
      </c>
      <c r="B61" s="198">
        <v>42000</v>
      </c>
      <c r="C61" s="198">
        <v>23046.02</v>
      </c>
    </row>
    <row r="62" spans="1:3" s="12" customFormat="1" x14ac:dyDescent="0.25">
      <c r="A62" s="13" t="s">
        <v>11</v>
      </c>
      <c r="B62" s="198">
        <v>55150</v>
      </c>
      <c r="C62" s="198">
        <v>20452.740000000002</v>
      </c>
    </row>
    <row r="63" spans="1:3" s="12" customFormat="1" x14ac:dyDescent="0.25">
      <c r="A63" s="13" t="s">
        <v>12</v>
      </c>
      <c r="B63" s="198">
        <v>73980</v>
      </c>
      <c r="C63" s="198">
        <v>48629.49</v>
      </c>
    </row>
    <row r="64" spans="1:3" s="12" customFormat="1" x14ac:dyDescent="0.25">
      <c r="A64" s="10" t="s">
        <v>5</v>
      </c>
      <c r="B64" s="198">
        <v>0</v>
      </c>
      <c r="C64" s="198">
        <v>0</v>
      </c>
    </row>
    <row r="65" spans="1:3" s="12" customFormat="1" ht="25.5" x14ac:dyDescent="0.25">
      <c r="A65" s="10" t="s">
        <v>6</v>
      </c>
      <c r="B65" s="198">
        <v>101544.46</v>
      </c>
      <c r="C65" s="198">
        <v>101544.46</v>
      </c>
    </row>
    <row r="66" spans="1:3" s="12" customFormat="1" ht="25.5" x14ac:dyDescent="0.25">
      <c r="A66" s="10" t="s">
        <v>7</v>
      </c>
      <c r="B66" s="198">
        <v>2273225.54</v>
      </c>
      <c r="C66" s="198">
        <v>1779336.63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4"/>
      <c r="B68" s="14"/>
      <c r="C68" s="14"/>
    </row>
    <row r="69" spans="1:3" s="12" customFormat="1" x14ac:dyDescent="0.25">
      <c r="A69" s="15" t="s">
        <v>0</v>
      </c>
      <c r="B69" s="15" t="s">
        <v>2</v>
      </c>
      <c r="C69" s="15" t="s">
        <v>3</v>
      </c>
    </row>
    <row r="70" spans="1:3" s="12" customFormat="1" x14ac:dyDescent="0.25">
      <c r="A70" s="15" t="s">
        <v>1</v>
      </c>
      <c r="B70" s="15">
        <v>2</v>
      </c>
      <c r="C70" s="15">
        <v>3</v>
      </c>
    </row>
    <row r="71" spans="1:3" s="12" customFormat="1" x14ac:dyDescent="0.25">
      <c r="A71" s="3" t="s">
        <v>23</v>
      </c>
      <c r="B71" s="108">
        <f>B73+B75+B76+B79+B80+B81+B82+B83+B74+B77+B78</f>
        <v>24210100</v>
      </c>
      <c r="C71" s="108">
        <f>SUM(C73:C83)</f>
        <v>14215800.099999998</v>
      </c>
    </row>
    <row r="72" spans="1:3" s="12" customFormat="1" x14ac:dyDescent="0.25">
      <c r="A72" s="10" t="s">
        <v>4</v>
      </c>
      <c r="B72" s="74"/>
      <c r="C72" s="74"/>
    </row>
    <row r="73" spans="1:3" s="12" customFormat="1" x14ac:dyDescent="0.25">
      <c r="A73" s="13" t="s">
        <v>8</v>
      </c>
      <c r="B73" s="198">
        <v>12268320</v>
      </c>
      <c r="C73" s="184">
        <v>7263821.0899999999</v>
      </c>
    </row>
    <row r="74" spans="1:3" s="12" customFormat="1" x14ac:dyDescent="0.25">
      <c r="A74" s="13" t="s">
        <v>13</v>
      </c>
      <c r="B74" s="198">
        <v>3000</v>
      </c>
      <c r="C74" s="184">
        <v>21815</v>
      </c>
    </row>
    <row r="75" spans="1:3" s="12" customFormat="1" x14ac:dyDescent="0.25">
      <c r="A75" s="13" t="s">
        <v>9</v>
      </c>
      <c r="B75" s="198">
        <v>3704980</v>
      </c>
      <c r="C75" s="184">
        <v>2195410.69</v>
      </c>
    </row>
    <row r="76" spans="1:3" s="12" customFormat="1" x14ac:dyDescent="0.25">
      <c r="A76" s="13" t="s">
        <v>10</v>
      </c>
      <c r="B76" s="198">
        <v>16000</v>
      </c>
      <c r="C76" s="184">
        <v>8980.5300000000007</v>
      </c>
    </row>
    <row r="77" spans="1:3" s="12" customFormat="1" ht="23.25" x14ac:dyDescent="0.25">
      <c r="A77" s="13" t="s">
        <v>14</v>
      </c>
      <c r="B77" s="198">
        <v>30000</v>
      </c>
      <c r="C77" s="184">
        <v>27430</v>
      </c>
    </row>
    <row r="78" spans="1:3" s="12" customFormat="1" x14ac:dyDescent="0.25">
      <c r="A78" s="13" t="s">
        <v>21</v>
      </c>
      <c r="B78" s="198">
        <v>72000</v>
      </c>
      <c r="C78" s="184">
        <v>41789.35</v>
      </c>
    </row>
    <row r="79" spans="1:3" s="12" customFormat="1" x14ac:dyDescent="0.25">
      <c r="A79" s="13" t="s">
        <v>11</v>
      </c>
      <c r="B79" s="198"/>
      <c r="C79" s="184">
        <v>90752</v>
      </c>
    </row>
    <row r="80" spans="1:3" s="12" customFormat="1" x14ac:dyDescent="0.25">
      <c r="A80" s="13" t="s">
        <v>12</v>
      </c>
      <c r="B80" s="198">
        <f>1279200-19900</f>
        <v>1259300</v>
      </c>
      <c r="C80" s="184">
        <v>219175.43</v>
      </c>
    </row>
    <row r="81" spans="1:3" s="12" customFormat="1" x14ac:dyDescent="0.25">
      <c r="A81" s="10" t="s">
        <v>5</v>
      </c>
      <c r="B81" s="198">
        <v>353000</v>
      </c>
      <c r="C81" s="184">
        <v>13686</v>
      </c>
    </row>
    <row r="82" spans="1:3" s="12" customFormat="1" ht="25.5" x14ac:dyDescent="0.25">
      <c r="A82" s="10" t="s">
        <v>6</v>
      </c>
      <c r="B82" s="198"/>
      <c r="C82" s="184">
        <v>302056</v>
      </c>
    </row>
    <row r="83" spans="1:3" s="12" customFormat="1" ht="25.5" x14ac:dyDescent="0.25">
      <c r="A83" s="10" t="s">
        <v>7</v>
      </c>
      <c r="B83" s="198">
        <v>6503500</v>
      </c>
      <c r="C83" s="184">
        <v>4030884.01</v>
      </c>
    </row>
    <row r="84" spans="1:3" s="12" customFormat="1" x14ac:dyDescent="0.25">
      <c r="A84" s="14"/>
      <c r="B84" s="14"/>
      <c r="C84" s="14"/>
    </row>
    <row r="85" spans="1:3" s="12" customFormat="1" x14ac:dyDescent="0.25">
      <c r="A85" s="15" t="s">
        <v>0</v>
      </c>
      <c r="B85" s="15" t="s">
        <v>2</v>
      </c>
      <c r="C85" s="15" t="s">
        <v>3</v>
      </c>
    </row>
    <row r="86" spans="1:3" s="12" customFormat="1" x14ac:dyDescent="0.25">
      <c r="A86" s="15" t="s">
        <v>1</v>
      </c>
      <c r="B86" s="15">
        <v>2</v>
      </c>
      <c r="C86" s="15">
        <v>3</v>
      </c>
    </row>
    <row r="87" spans="1:3" s="12" customFormat="1" ht="18" customHeight="1" x14ac:dyDescent="0.25">
      <c r="A87" s="3" t="s">
        <v>24</v>
      </c>
      <c r="B87" s="108">
        <f>SUM(B89:B99)</f>
        <v>34810000</v>
      </c>
      <c r="C87" s="108">
        <f>SUM(C89:C99)</f>
        <v>20659038.010000002</v>
      </c>
    </row>
    <row r="88" spans="1:3" s="12" customFormat="1" x14ac:dyDescent="0.25">
      <c r="A88" s="10" t="s">
        <v>4</v>
      </c>
      <c r="B88" s="74"/>
      <c r="C88" s="74"/>
    </row>
    <row r="89" spans="1:3" s="12" customFormat="1" x14ac:dyDescent="0.25">
      <c r="A89" s="13" t="s">
        <v>8</v>
      </c>
      <c r="B89" s="198">
        <v>21952150</v>
      </c>
      <c r="C89" s="200">
        <v>13088183.15</v>
      </c>
    </row>
    <row r="90" spans="1:3" s="12" customFormat="1" x14ac:dyDescent="0.25">
      <c r="A90" s="13" t="s">
        <v>13</v>
      </c>
      <c r="B90" s="198">
        <v>0</v>
      </c>
      <c r="C90" s="200">
        <v>0</v>
      </c>
    </row>
    <row r="91" spans="1:3" s="12" customFormat="1" x14ac:dyDescent="0.25">
      <c r="A91" s="13" t="s">
        <v>9</v>
      </c>
      <c r="B91" s="198">
        <v>6629550</v>
      </c>
      <c r="C91" s="200">
        <v>3903754.86</v>
      </c>
    </row>
    <row r="92" spans="1:3" s="12" customFormat="1" x14ac:dyDescent="0.25">
      <c r="A92" s="13" t="s">
        <v>10</v>
      </c>
      <c r="B92" s="198">
        <v>44203</v>
      </c>
      <c r="C92" s="200">
        <v>23080.720000000001</v>
      </c>
    </row>
    <row r="93" spans="1:3" s="12" customFormat="1" ht="23.25" x14ac:dyDescent="0.25">
      <c r="A93" s="13" t="s">
        <v>14</v>
      </c>
      <c r="B93" s="198">
        <v>0</v>
      </c>
      <c r="C93" s="200">
        <v>0</v>
      </c>
    </row>
    <row r="94" spans="1:3" s="12" customFormat="1" x14ac:dyDescent="0.25">
      <c r="A94" s="13" t="s">
        <v>21</v>
      </c>
      <c r="B94" s="198">
        <v>253030</v>
      </c>
      <c r="C94" s="200">
        <v>161029.59</v>
      </c>
    </row>
    <row r="95" spans="1:3" s="12" customFormat="1" x14ac:dyDescent="0.25">
      <c r="A95" s="13" t="s">
        <v>11</v>
      </c>
      <c r="B95" s="198">
        <v>412000</v>
      </c>
      <c r="C95" s="200">
        <v>15750</v>
      </c>
    </row>
    <row r="96" spans="1:3" s="12" customFormat="1" x14ac:dyDescent="0.25">
      <c r="A96" s="13" t="s">
        <v>12</v>
      </c>
      <c r="B96" s="198">
        <v>822576</v>
      </c>
      <c r="C96" s="200">
        <v>496160.19</v>
      </c>
    </row>
    <row r="97" spans="1:3" s="12" customFormat="1" x14ac:dyDescent="0.25">
      <c r="A97" s="10" t="s">
        <v>5</v>
      </c>
      <c r="B97" s="198">
        <v>73007</v>
      </c>
      <c r="C97" s="200">
        <v>53140.28</v>
      </c>
    </row>
    <row r="98" spans="1:3" s="12" customFormat="1" ht="25.5" x14ac:dyDescent="0.25">
      <c r="A98" s="10" t="s">
        <v>6</v>
      </c>
      <c r="B98" s="198">
        <v>779128</v>
      </c>
      <c r="C98" s="200">
        <v>194304</v>
      </c>
    </row>
    <row r="99" spans="1:3" s="12" customFormat="1" ht="25.5" x14ac:dyDescent="0.25">
      <c r="A99" s="10" t="s">
        <v>7</v>
      </c>
      <c r="B99" s="198">
        <v>3844356</v>
      </c>
      <c r="C99" s="200">
        <v>2723635.22</v>
      </c>
    </row>
    <row r="100" spans="1:3" s="12" customFormat="1" x14ac:dyDescent="0.25">
      <c r="A100" s="14"/>
      <c r="B100" s="14"/>
      <c r="C100" s="14"/>
    </row>
    <row r="101" spans="1:3" s="12" customFormat="1" x14ac:dyDescent="0.25">
      <c r="A101" s="15" t="s">
        <v>0</v>
      </c>
      <c r="B101" s="15" t="s">
        <v>2</v>
      </c>
      <c r="C101" s="15" t="s">
        <v>3</v>
      </c>
    </row>
    <row r="102" spans="1:3" s="12" customFormat="1" x14ac:dyDescent="0.25">
      <c r="A102" s="15" t="s">
        <v>1</v>
      </c>
      <c r="B102" s="15">
        <v>2</v>
      </c>
      <c r="C102" s="15">
        <v>3</v>
      </c>
    </row>
    <row r="103" spans="1:3" s="12" customFormat="1" x14ac:dyDescent="0.25">
      <c r="A103" s="3" t="s">
        <v>25</v>
      </c>
      <c r="B103" s="8">
        <f>SUM(B105:B115)</f>
        <v>32658300</v>
      </c>
      <c r="C103" s="8">
        <f>SUM(C105:C115)</f>
        <v>19690292</v>
      </c>
    </row>
    <row r="104" spans="1:3" s="12" customFormat="1" x14ac:dyDescent="0.25">
      <c r="A104" s="10" t="s">
        <v>4</v>
      </c>
      <c r="B104" s="11"/>
      <c r="C104" s="11"/>
    </row>
    <row r="105" spans="1:3" s="12" customFormat="1" x14ac:dyDescent="0.25">
      <c r="A105" s="13" t="s">
        <v>8</v>
      </c>
      <c r="B105" s="198">
        <v>21720431</v>
      </c>
      <c r="C105" s="198">
        <v>12520227.409999998</v>
      </c>
    </row>
    <row r="106" spans="1:3" s="12" customFormat="1" x14ac:dyDescent="0.25">
      <c r="A106" s="13" t="s">
        <v>13</v>
      </c>
      <c r="B106" s="198"/>
      <c r="C106" s="198"/>
    </row>
    <row r="107" spans="1:3" s="12" customFormat="1" x14ac:dyDescent="0.25">
      <c r="A107" s="13" t="s">
        <v>9</v>
      </c>
      <c r="B107" s="198">
        <v>6559569</v>
      </c>
      <c r="C107" s="198">
        <v>3543953.7300000004</v>
      </c>
    </row>
    <row r="108" spans="1:3" s="12" customFormat="1" x14ac:dyDescent="0.25">
      <c r="A108" s="13" t="s">
        <v>10</v>
      </c>
      <c r="B108" s="198">
        <v>59937.78</v>
      </c>
      <c r="C108" s="198">
        <v>15331.07</v>
      </c>
    </row>
    <row r="109" spans="1:3" s="12" customFormat="1" ht="23.25" x14ac:dyDescent="0.25">
      <c r="A109" s="13" t="s">
        <v>14</v>
      </c>
      <c r="B109" s="198"/>
      <c r="C109" s="198"/>
    </row>
    <row r="110" spans="1:3" s="12" customFormat="1" x14ac:dyDescent="0.25">
      <c r="A110" s="13" t="s">
        <v>21</v>
      </c>
      <c r="B110" s="198">
        <v>94621.02</v>
      </c>
      <c r="C110" s="198">
        <v>62458.469999999994</v>
      </c>
    </row>
    <row r="111" spans="1:3" s="12" customFormat="1" x14ac:dyDescent="0.25">
      <c r="A111" s="13" t="s">
        <v>11</v>
      </c>
      <c r="B111" s="198"/>
      <c r="C111" s="198"/>
    </row>
    <row r="112" spans="1:3" s="12" customFormat="1" x14ac:dyDescent="0.25">
      <c r="A112" s="13" t="s">
        <v>12</v>
      </c>
      <c r="B112" s="198">
        <v>282941.2</v>
      </c>
      <c r="C112" s="198">
        <v>104145.51999999999</v>
      </c>
    </row>
    <row r="113" spans="1:3" s="12" customFormat="1" x14ac:dyDescent="0.25">
      <c r="A113" s="10" t="s">
        <v>5</v>
      </c>
      <c r="B113" s="198"/>
      <c r="C113" s="198"/>
    </row>
    <row r="114" spans="1:3" s="12" customFormat="1" ht="25.5" x14ac:dyDescent="0.25">
      <c r="A114" s="10" t="s">
        <v>6</v>
      </c>
      <c r="B114" s="198">
        <v>400000</v>
      </c>
      <c r="C114" s="198">
        <v>319563.84999999998</v>
      </c>
    </row>
    <row r="115" spans="1:3" s="12" customFormat="1" ht="25.5" x14ac:dyDescent="0.25">
      <c r="A115" s="10" t="s">
        <v>7</v>
      </c>
      <c r="B115" s="198">
        <v>3540800</v>
      </c>
      <c r="C115" s="198">
        <v>3124611.95</v>
      </c>
    </row>
    <row r="116" spans="1:3" s="12" customFormat="1" x14ac:dyDescent="0.25">
      <c r="A116" s="14"/>
      <c r="B116" s="14"/>
      <c r="C116" s="14"/>
    </row>
    <row r="117" spans="1:3" s="12" customFormat="1" ht="15.75" x14ac:dyDescent="0.25">
      <c r="A117" s="16" t="s">
        <v>0</v>
      </c>
      <c r="B117" s="16" t="s">
        <v>2</v>
      </c>
      <c r="C117" s="16" t="s">
        <v>3</v>
      </c>
    </row>
    <row r="118" spans="1:3" s="12" customFormat="1" ht="15.75" x14ac:dyDescent="0.25">
      <c r="A118" s="16" t="s">
        <v>1</v>
      </c>
      <c r="B118" s="16">
        <v>2</v>
      </c>
      <c r="C118" s="16">
        <v>3</v>
      </c>
    </row>
    <row r="119" spans="1:3" s="12" customFormat="1" x14ac:dyDescent="0.25">
      <c r="A119" s="3" t="s">
        <v>26</v>
      </c>
      <c r="B119" s="8">
        <f>SUM(B121:B131)</f>
        <v>23504900</v>
      </c>
      <c r="C119" s="8">
        <f>SUM(C121:C131)</f>
        <v>13184190.319999997</v>
      </c>
    </row>
    <row r="120" spans="1:3" s="12" customFormat="1" ht="15.75" x14ac:dyDescent="0.25">
      <c r="A120" s="17" t="s">
        <v>4</v>
      </c>
      <c r="B120" s="18"/>
      <c r="C120" s="18"/>
    </row>
    <row r="121" spans="1:3" s="12" customFormat="1" x14ac:dyDescent="0.25">
      <c r="A121" s="19" t="s">
        <v>8</v>
      </c>
      <c r="B121" s="198">
        <v>13627807</v>
      </c>
      <c r="C121" s="198">
        <v>8593603.959999999</v>
      </c>
    </row>
    <row r="122" spans="1:3" s="12" customFormat="1" x14ac:dyDescent="0.25">
      <c r="A122" s="19" t="s">
        <v>13</v>
      </c>
      <c r="B122" s="198"/>
      <c r="C122" s="198"/>
    </row>
    <row r="123" spans="1:3" s="12" customFormat="1" x14ac:dyDescent="0.25">
      <c r="A123" s="19" t="s">
        <v>9</v>
      </c>
      <c r="B123" s="198">
        <v>4115593</v>
      </c>
      <c r="C123" s="198">
        <v>2510170.0099999998</v>
      </c>
    </row>
    <row r="124" spans="1:3" s="12" customFormat="1" x14ac:dyDescent="0.25">
      <c r="A124" s="19" t="s">
        <v>10</v>
      </c>
      <c r="B124" s="198">
        <v>25000</v>
      </c>
      <c r="C124" s="198">
        <v>9713.6</v>
      </c>
    </row>
    <row r="125" spans="1:3" s="12" customFormat="1" ht="36.75" customHeight="1" x14ac:dyDescent="0.25">
      <c r="A125" s="19" t="s">
        <v>14</v>
      </c>
      <c r="B125" s="198"/>
      <c r="C125" s="198"/>
    </row>
    <row r="126" spans="1:3" s="12" customFormat="1" x14ac:dyDescent="0.25">
      <c r="A126" s="19" t="s">
        <v>15</v>
      </c>
      <c r="B126" s="198">
        <v>190000</v>
      </c>
      <c r="C126" s="198">
        <v>112638.27</v>
      </c>
    </row>
    <row r="127" spans="1:3" s="12" customFormat="1" x14ac:dyDescent="0.25">
      <c r="A127" s="19" t="s">
        <v>11</v>
      </c>
      <c r="B127" s="198">
        <v>25000</v>
      </c>
      <c r="C127" s="198">
        <v>13980</v>
      </c>
    </row>
    <row r="128" spans="1:3" s="12" customFormat="1" x14ac:dyDescent="0.25">
      <c r="A128" s="19" t="s">
        <v>12</v>
      </c>
      <c r="B128" s="198">
        <v>2735000</v>
      </c>
      <c r="C128" s="198">
        <v>804441.44</v>
      </c>
    </row>
    <row r="129" spans="1:3" s="12" customFormat="1" x14ac:dyDescent="0.25">
      <c r="A129" s="10" t="s">
        <v>5</v>
      </c>
      <c r="B129" s="198">
        <v>100000</v>
      </c>
      <c r="C129" s="198">
        <v>15992</v>
      </c>
    </row>
    <row r="130" spans="1:3" s="12" customFormat="1" ht="25.5" x14ac:dyDescent="0.25">
      <c r="A130" s="10" t="s">
        <v>6</v>
      </c>
      <c r="B130" s="198">
        <v>150000</v>
      </c>
      <c r="C130" s="198">
        <v>41898</v>
      </c>
    </row>
    <row r="131" spans="1:3" s="12" customFormat="1" ht="25.5" x14ac:dyDescent="0.25">
      <c r="A131" s="10" t="s">
        <v>7</v>
      </c>
      <c r="B131" s="198">
        <v>2536500</v>
      </c>
      <c r="C131" s="198">
        <v>1081753.04</v>
      </c>
    </row>
    <row r="132" spans="1:3" s="12" customFormat="1" x14ac:dyDescent="0.25">
      <c r="A132" s="14"/>
      <c r="B132" s="14"/>
      <c r="C132" s="14"/>
    </row>
    <row r="133" spans="1:3" s="12" customFormat="1" x14ac:dyDescent="0.25">
      <c r="A133" s="21" t="s">
        <v>0</v>
      </c>
      <c r="B133" s="21" t="s">
        <v>2</v>
      </c>
      <c r="C133" s="21" t="s">
        <v>3</v>
      </c>
    </row>
    <row r="134" spans="1:3" s="12" customFormat="1" x14ac:dyDescent="0.25">
      <c r="A134" s="21" t="s">
        <v>1</v>
      </c>
      <c r="B134" s="21">
        <v>2</v>
      </c>
      <c r="C134" s="21">
        <v>3</v>
      </c>
    </row>
    <row r="135" spans="1:3" s="12" customFormat="1" x14ac:dyDescent="0.25">
      <c r="A135" s="4" t="s">
        <v>27</v>
      </c>
      <c r="B135" s="76">
        <f>B137+B139+B140+B141+B143+B144+B145+B146+B147+B138+B142</f>
        <v>96238500</v>
      </c>
      <c r="C135" s="76">
        <f>C137+C139+C140+C141+C143+C144+C145+C146+C147+C142</f>
        <v>53828501.320000008</v>
      </c>
    </row>
    <row r="136" spans="1:3" s="12" customFormat="1" x14ac:dyDescent="0.25">
      <c r="A136" s="23" t="s">
        <v>4</v>
      </c>
      <c r="B136" s="77"/>
      <c r="C136" s="77"/>
    </row>
    <row r="137" spans="1:3" s="12" customFormat="1" x14ac:dyDescent="0.25">
      <c r="A137" s="17" t="s">
        <v>8</v>
      </c>
      <c r="B137" s="194">
        <v>69600000</v>
      </c>
      <c r="C137" s="194">
        <v>39640933.340000004</v>
      </c>
    </row>
    <row r="138" spans="1:3" s="12" customFormat="1" x14ac:dyDescent="0.25">
      <c r="A138" s="17" t="s">
        <v>13</v>
      </c>
      <c r="B138" s="194"/>
      <c r="C138" s="194"/>
    </row>
    <row r="139" spans="1:3" s="12" customFormat="1" x14ac:dyDescent="0.25">
      <c r="A139" s="17" t="s">
        <v>9</v>
      </c>
      <c r="B139" s="194">
        <v>21019200</v>
      </c>
      <c r="C139" s="194">
        <v>11821245.92</v>
      </c>
    </row>
    <row r="140" spans="1:3" s="12" customFormat="1" x14ac:dyDescent="0.25">
      <c r="A140" s="17" t="s">
        <v>10</v>
      </c>
      <c r="B140" s="194">
        <v>69000</v>
      </c>
      <c r="C140" s="194">
        <v>28581.73</v>
      </c>
    </row>
    <row r="141" spans="1:3" s="12" customFormat="1" x14ac:dyDescent="0.25">
      <c r="A141" s="17" t="s">
        <v>15</v>
      </c>
      <c r="B141" s="194">
        <v>626500</v>
      </c>
      <c r="C141" s="194">
        <v>315991.75</v>
      </c>
    </row>
    <row r="142" spans="1:3" s="12" customFormat="1" ht="23.25" x14ac:dyDescent="0.25">
      <c r="A142" s="17" t="s">
        <v>14</v>
      </c>
      <c r="B142" s="194">
        <v>20000</v>
      </c>
      <c r="C142" s="194"/>
    </row>
    <row r="143" spans="1:3" s="12" customFormat="1" x14ac:dyDescent="0.25">
      <c r="A143" s="17" t="s">
        <v>11</v>
      </c>
      <c r="B143" s="194">
        <v>420900</v>
      </c>
      <c r="C143" s="194">
        <v>247747.86</v>
      </c>
    </row>
    <row r="144" spans="1:3" s="12" customFormat="1" x14ac:dyDescent="0.25">
      <c r="A144" s="17" t="s">
        <v>12</v>
      </c>
      <c r="B144" s="194">
        <v>997000</v>
      </c>
      <c r="C144" s="194">
        <v>533512.13</v>
      </c>
    </row>
    <row r="145" spans="1:3" s="12" customFormat="1" x14ac:dyDescent="0.25">
      <c r="A145" s="23" t="s">
        <v>5</v>
      </c>
      <c r="B145" s="194"/>
      <c r="C145" s="194"/>
    </row>
    <row r="146" spans="1:3" s="12" customFormat="1" ht="25.5" x14ac:dyDescent="0.25">
      <c r="A146" s="23" t="s">
        <v>6</v>
      </c>
      <c r="B146" s="194">
        <v>172000</v>
      </c>
      <c r="C146" s="194">
        <v>154945</v>
      </c>
    </row>
    <row r="147" spans="1:3" s="12" customFormat="1" ht="25.5" x14ac:dyDescent="0.25">
      <c r="A147" s="23" t="s">
        <v>7</v>
      </c>
      <c r="B147" s="194">
        <v>3313900</v>
      </c>
      <c r="C147" s="194">
        <v>1085543.5900000001</v>
      </c>
    </row>
    <row r="148" spans="1:3" s="12" customFormat="1" x14ac:dyDescent="0.25">
      <c r="A148" s="14"/>
      <c r="B148" s="14"/>
      <c r="C148" s="14"/>
    </row>
    <row r="149" spans="1:3" s="12" customFormat="1" x14ac:dyDescent="0.25">
      <c r="A149" s="15" t="s">
        <v>0</v>
      </c>
      <c r="B149" s="15" t="s">
        <v>2</v>
      </c>
      <c r="C149" s="15" t="s">
        <v>3</v>
      </c>
    </row>
    <row r="150" spans="1:3" s="12" customFormat="1" x14ac:dyDescent="0.25">
      <c r="A150" s="15" t="s">
        <v>1</v>
      </c>
      <c r="B150" s="15">
        <v>2</v>
      </c>
      <c r="C150" s="15">
        <v>3</v>
      </c>
    </row>
    <row r="151" spans="1:3" s="12" customFormat="1" x14ac:dyDescent="0.25">
      <c r="A151" s="3" t="s">
        <v>28</v>
      </c>
      <c r="B151" s="108">
        <f>SUM(B153:B162)</f>
        <v>19594000</v>
      </c>
      <c r="C151" s="108">
        <f>SUM(C153:C162)</f>
        <v>12610466.640000001</v>
      </c>
    </row>
    <row r="152" spans="1:3" s="12" customFormat="1" x14ac:dyDescent="0.25">
      <c r="A152" s="10" t="s">
        <v>4</v>
      </c>
      <c r="B152" s="74"/>
      <c r="C152" s="74"/>
    </row>
    <row r="153" spans="1:3" s="12" customFormat="1" x14ac:dyDescent="0.25">
      <c r="A153" s="13" t="s">
        <v>8</v>
      </c>
      <c r="B153" s="198">
        <v>13350000</v>
      </c>
      <c r="C153" s="198">
        <v>7915554.040000001</v>
      </c>
    </row>
    <row r="154" spans="1:3" s="12" customFormat="1" x14ac:dyDescent="0.25">
      <c r="A154" s="13" t="s">
        <v>13</v>
      </c>
      <c r="B154" s="198"/>
      <c r="C154" s="198"/>
    </row>
    <row r="155" spans="1:3" s="12" customFormat="1" x14ac:dyDescent="0.25">
      <c r="A155" s="13" t="s">
        <v>9</v>
      </c>
      <c r="B155" s="198">
        <v>4031700</v>
      </c>
      <c r="C155" s="196">
        <v>2683519.4</v>
      </c>
    </row>
    <row r="156" spans="1:3" s="12" customFormat="1" x14ac:dyDescent="0.25">
      <c r="A156" s="13" t="s">
        <v>10</v>
      </c>
      <c r="B156" s="198"/>
      <c r="C156" s="198"/>
    </row>
    <row r="157" spans="1:3" s="12" customFormat="1" ht="23.25" x14ac:dyDescent="0.25">
      <c r="A157" s="13" t="s">
        <v>14</v>
      </c>
      <c r="B157" s="198"/>
      <c r="C157" s="198"/>
    </row>
    <row r="158" spans="1:3" s="12" customFormat="1" x14ac:dyDescent="0.25">
      <c r="A158" s="13" t="s">
        <v>11</v>
      </c>
      <c r="B158" s="198" t="s">
        <v>50</v>
      </c>
      <c r="C158" s="198"/>
    </row>
    <row r="159" spans="1:3" s="12" customFormat="1" x14ac:dyDescent="0.25">
      <c r="A159" s="13" t="s">
        <v>12</v>
      </c>
      <c r="B159" s="198" t="s">
        <v>50</v>
      </c>
      <c r="C159" s="198"/>
    </row>
    <row r="160" spans="1:3" s="12" customFormat="1" x14ac:dyDescent="0.25">
      <c r="A160" s="10" t="s">
        <v>5</v>
      </c>
      <c r="B160" s="198"/>
      <c r="C160" s="198"/>
    </row>
    <row r="161" spans="1:3" s="12" customFormat="1" ht="25.5" x14ac:dyDescent="0.25">
      <c r="A161" s="10" t="s">
        <v>6</v>
      </c>
      <c r="B161" s="198">
        <v>1100000</v>
      </c>
      <c r="C161" s="198">
        <v>1059700.1000000001</v>
      </c>
    </row>
    <row r="162" spans="1:3" s="12" customFormat="1" ht="25.5" x14ac:dyDescent="0.25">
      <c r="A162" s="10" t="s">
        <v>7</v>
      </c>
      <c r="B162" s="198">
        <v>1112300</v>
      </c>
      <c r="C162" s="198">
        <v>951693.1</v>
      </c>
    </row>
    <row r="163" spans="1:3" s="12" customFormat="1" x14ac:dyDescent="0.25">
      <c r="A163" s="14"/>
      <c r="B163" s="14"/>
      <c r="C163" s="14"/>
    </row>
    <row r="164" spans="1:3" s="12" customFormat="1" x14ac:dyDescent="0.25">
      <c r="A164" s="15" t="s">
        <v>0</v>
      </c>
      <c r="B164" s="15" t="s">
        <v>2</v>
      </c>
      <c r="C164" s="15" t="s">
        <v>3</v>
      </c>
    </row>
    <row r="165" spans="1:3" s="12" customFormat="1" x14ac:dyDescent="0.25">
      <c r="A165" s="15" t="s">
        <v>1</v>
      </c>
      <c r="B165" s="15">
        <v>2</v>
      </c>
      <c r="C165" s="15">
        <v>3</v>
      </c>
    </row>
    <row r="166" spans="1:3" s="12" customFormat="1" x14ac:dyDescent="0.25">
      <c r="A166" s="3" t="s">
        <v>29</v>
      </c>
      <c r="B166" s="8">
        <f>SUM(B168:B179)</f>
        <v>22137100</v>
      </c>
      <c r="C166" s="8">
        <f>SUM(C168:C179)</f>
        <v>13619962.4</v>
      </c>
    </row>
    <row r="167" spans="1:3" s="12" customFormat="1" x14ac:dyDescent="0.25">
      <c r="A167" s="10" t="s">
        <v>4</v>
      </c>
      <c r="B167" s="11"/>
      <c r="C167" s="11">
        <v>0</v>
      </c>
    </row>
    <row r="168" spans="1:3" s="12" customFormat="1" x14ac:dyDescent="0.25">
      <c r="A168" s="13" t="s">
        <v>8</v>
      </c>
      <c r="B168" s="212">
        <v>13500000</v>
      </c>
      <c r="C168" s="206">
        <v>7804184.3600000003</v>
      </c>
    </row>
    <row r="169" spans="1:3" s="12" customFormat="1" x14ac:dyDescent="0.25">
      <c r="A169" s="13" t="s">
        <v>13</v>
      </c>
      <c r="B169" s="212">
        <v>9500</v>
      </c>
      <c r="C169" s="206">
        <v>8868</v>
      </c>
    </row>
    <row r="170" spans="1:3" s="12" customFormat="1" x14ac:dyDescent="0.25">
      <c r="A170" s="13" t="s">
        <v>9</v>
      </c>
      <c r="B170" s="212">
        <v>4077000</v>
      </c>
      <c r="C170" s="206">
        <v>2319099.4300000002</v>
      </c>
    </row>
    <row r="171" spans="1:3" s="12" customFormat="1" x14ac:dyDescent="0.25">
      <c r="A171" s="13" t="s">
        <v>10</v>
      </c>
      <c r="B171" s="212">
        <v>30000</v>
      </c>
      <c r="C171" s="206">
        <v>10922.84</v>
      </c>
    </row>
    <row r="172" spans="1:3" s="12" customFormat="1" ht="23.25" x14ac:dyDescent="0.25">
      <c r="A172" s="13" t="s">
        <v>14</v>
      </c>
      <c r="B172" s="118"/>
      <c r="C172" s="118"/>
    </row>
    <row r="173" spans="1:3" s="12" customFormat="1" x14ac:dyDescent="0.25">
      <c r="A173" s="13" t="s">
        <v>15</v>
      </c>
      <c r="B173" s="118">
        <v>70000</v>
      </c>
      <c r="C173" s="182">
        <v>14449</v>
      </c>
    </row>
    <row r="174" spans="1:3" s="12" customFormat="1" x14ac:dyDescent="0.25">
      <c r="A174" s="13" t="s">
        <v>16</v>
      </c>
      <c r="B174" s="198">
        <v>250000</v>
      </c>
      <c r="C174" s="211">
        <v>116966.61</v>
      </c>
    </row>
    <row r="175" spans="1:3" s="12" customFormat="1" x14ac:dyDescent="0.25">
      <c r="A175" s="13" t="s">
        <v>11</v>
      </c>
      <c r="B175" s="213">
        <v>286800</v>
      </c>
      <c r="C175" s="207">
        <v>114034.53</v>
      </c>
    </row>
    <row r="176" spans="1:3" s="12" customFormat="1" x14ac:dyDescent="0.25">
      <c r="A176" s="13" t="s">
        <v>12</v>
      </c>
      <c r="B176" s="213">
        <v>369840</v>
      </c>
      <c r="C176" s="207">
        <v>155955.21</v>
      </c>
    </row>
    <row r="177" spans="1:3" s="12" customFormat="1" x14ac:dyDescent="0.25">
      <c r="A177" s="10" t="s">
        <v>5</v>
      </c>
      <c r="B177" s="214">
        <v>1590500</v>
      </c>
      <c r="C177" s="208">
        <v>1529005.58</v>
      </c>
    </row>
    <row r="178" spans="1:3" s="12" customFormat="1" ht="25.5" x14ac:dyDescent="0.25">
      <c r="A178" s="10" t="s">
        <v>6</v>
      </c>
      <c r="B178" s="215">
        <v>298700</v>
      </c>
      <c r="C178" s="209"/>
    </row>
    <row r="179" spans="1:3" s="12" customFormat="1" ht="25.5" x14ac:dyDescent="0.25">
      <c r="A179" s="10" t="s">
        <v>7</v>
      </c>
      <c r="B179" s="215">
        <v>1654760</v>
      </c>
      <c r="C179" s="210">
        <v>1546476.84</v>
      </c>
    </row>
    <row r="180" spans="1:3" s="12" customFormat="1" x14ac:dyDescent="0.25">
      <c r="A180" s="14"/>
      <c r="B180" s="14"/>
      <c r="C180" s="14"/>
    </row>
    <row r="181" spans="1:3" s="12" customFormat="1" x14ac:dyDescent="0.25">
      <c r="A181" s="15" t="s">
        <v>0</v>
      </c>
      <c r="B181" s="15" t="s">
        <v>2</v>
      </c>
      <c r="C181" s="15" t="s">
        <v>3</v>
      </c>
    </row>
    <row r="182" spans="1:3" s="12" customFormat="1" x14ac:dyDescent="0.25">
      <c r="A182" s="15" t="s">
        <v>1</v>
      </c>
      <c r="B182" s="15">
        <v>2</v>
      </c>
      <c r="C182" s="15">
        <v>3</v>
      </c>
    </row>
    <row r="183" spans="1:3" s="12" customFormat="1" x14ac:dyDescent="0.25">
      <c r="A183" s="3" t="s">
        <v>36</v>
      </c>
      <c r="B183" s="108">
        <f>B185+B187+B188+B190+B191+B192+B193+B194+B195+B186+B189</f>
        <v>8445600</v>
      </c>
      <c r="C183" s="108">
        <f>SUM(C185:C195)</f>
        <v>4818272.26</v>
      </c>
    </row>
    <row r="184" spans="1:3" s="12" customFormat="1" x14ac:dyDescent="0.25">
      <c r="A184" s="10" t="s">
        <v>4</v>
      </c>
      <c r="B184" s="74"/>
      <c r="C184" s="74"/>
    </row>
    <row r="185" spans="1:3" s="12" customFormat="1" x14ac:dyDescent="0.25">
      <c r="A185" s="13" t="s">
        <v>8</v>
      </c>
      <c r="B185" s="198">
        <v>5999616</v>
      </c>
      <c r="C185" s="184">
        <v>3460374.27</v>
      </c>
    </row>
    <row r="186" spans="1:3" s="12" customFormat="1" x14ac:dyDescent="0.25">
      <c r="A186" s="13" t="s">
        <v>13</v>
      </c>
      <c r="B186" s="198">
        <v>30600</v>
      </c>
      <c r="C186" s="216"/>
    </row>
    <row r="187" spans="1:3" s="12" customFormat="1" x14ac:dyDescent="0.25">
      <c r="A187" s="13" t="s">
        <v>9</v>
      </c>
      <c r="B187" s="198">
        <v>1812384</v>
      </c>
      <c r="C187" s="184">
        <v>1035329.62</v>
      </c>
    </row>
    <row r="188" spans="1:3" s="12" customFormat="1" x14ac:dyDescent="0.25">
      <c r="A188" s="13" t="s">
        <v>10</v>
      </c>
      <c r="B188" s="198">
        <v>25000</v>
      </c>
      <c r="C188" s="184">
        <v>14558.57</v>
      </c>
    </row>
    <row r="189" spans="1:3" s="12" customFormat="1" ht="23.25" x14ac:dyDescent="0.25">
      <c r="A189" s="13" t="s">
        <v>14</v>
      </c>
      <c r="B189" s="198">
        <v>0</v>
      </c>
      <c r="C189" s="216"/>
    </row>
    <row r="190" spans="1:3" s="12" customFormat="1" x14ac:dyDescent="0.25">
      <c r="A190" s="13" t="s">
        <v>15</v>
      </c>
      <c r="B190" s="198">
        <v>114000</v>
      </c>
      <c r="C190" s="184">
        <v>44177.97</v>
      </c>
    </row>
    <row r="191" spans="1:3" s="12" customFormat="1" x14ac:dyDescent="0.25">
      <c r="A191" s="13" t="s">
        <v>11</v>
      </c>
      <c r="B191" s="198">
        <v>84820</v>
      </c>
      <c r="C191" s="184">
        <v>76211.839999999997</v>
      </c>
    </row>
    <row r="192" spans="1:3" s="12" customFormat="1" x14ac:dyDescent="0.25">
      <c r="A192" s="13" t="s">
        <v>12</v>
      </c>
      <c r="B192" s="198">
        <v>82790</v>
      </c>
      <c r="C192" s="184">
        <v>48784.3</v>
      </c>
    </row>
    <row r="193" spans="1:3" s="12" customFormat="1" x14ac:dyDescent="0.25">
      <c r="A193" s="10" t="s">
        <v>5</v>
      </c>
      <c r="B193" s="198">
        <v>23576</v>
      </c>
      <c r="C193" s="184">
        <v>12422</v>
      </c>
    </row>
    <row r="194" spans="1:3" s="12" customFormat="1" ht="25.5" x14ac:dyDescent="0.25">
      <c r="A194" s="10" t="s">
        <v>6</v>
      </c>
      <c r="B194" s="198">
        <v>19000</v>
      </c>
      <c r="C194" s="216"/>
    </row>
    <row r="195" spans="1:3" s="12" customFormat="1" ht="25.5" x14ac:dyDescent="0.25">
      <c r="A195" s="10" t="s">
        <v>7</v>
      </c>
      <c r="B195" s="198">
        <v>253814</v>
      </c>
      <c r="C195" s="184">
        <v>126413.69</v>
      </c>
    </row>
    <row r="196" spans="1:3" s="12" customFormat="1" x14ac:dyDescent="0.25">
      <c r="A196" s="10"/>
      <c r="B196" s="118"/>
      <c r="C196" s="118"/>
    </row>
    <row r="197" spans="1:3" s="12" customFormat="1" x14ac:dyDescent="0.25">
      <c r="A197" s="15" t="s">
        <v>0</v>
      </c>
      <c r="B197" s="15" t="s">
        <v>2</v>
      </c>
      <c r="C197" s="15" t="s">
        <v>3</v>
      </c>
    </row>
    <row r="198" spans="1:3" s="12" customFormat="1" x14ac:dyDescent="0.25">
      <c r="A198" s="15" t="s">
        <v>1</v>
      </c>
      <c r="B198" s="15">
        <v>2</v>
      </c>
      <c r="C198" s="15">
        <v>3</v>
      </c>
    </row>
    <row r="199" spans="1:3" s="12" customFormat="1" x14ac:dyDescent="0.25">
      <c r="A199" s="3" t="s">
        <v>31</v>
      </c>
      <c r="B199" s="108">
        <f>B201+B203+B204+B206+B207+B208+B209+B210+B202+B205</f>
        <v>5530800</v>
      </c>
      <c r="C199" s="108">
        <f>C201+C203+C204+C206+C207+C208+C209+C210+C205</f>
        <v>3243534.9</v>
      </c>
    </row>
    <row r="200" spans="1:3" s="12" customFormat="1" x14ac:dyDescent="0.25">
      <c r="A200" s="10" t="s">
        <v>4</v>
      </c>
      <c r="B200" s="74"/>
      <c r="C200" s="74"/>
    </row>
    <row r="201" spans="1:3" s="12" customFormat="1" x14ac:dyDescent="0.25">
      <c r="A201" s="13" t="s">
        <v>8</v>
      </c>
      <c r="B201" s="198">
        <v>3900000</v>
      </c>
      <c r="C201" s="118">
        <v>2240938.86</v>
      </c>
    </row>
    <row r="202" spans="1:3" s="12" customFormat="1" x14ac:dyDescent="0.25">
      <c r="A202" s="13" t="s">
        <v>13</v>
      </c>
      <c r="B202" s="198">
        <v>27000</v>
      </c>
      <c r="C202" s="118"/>
    </row>
    <row r="203" spans="1:3" s="12" customFormat="1" x14ac:dyDescent="0.25">
      <c r="A203" s="13" t="s">
        <v>9</v>
      </c>
      <c r="B203" s="198">
        <v>1177800</v>
      </c>
      <c r="C203" s="118">
        <v>679629.03</v>
      </c>
    </row>
    <row r="204" spans="1:3" s="12" customFormat="1" x14ac:dyDescent="0.25">
      <c r="A204" s="13" t="s">
        <v>10</v>
      </c>
      <c r="B204" s="198">
        <v>12000</v>
      </c>
      <c r="C204" s="26">
        <v>5722.72</v>
      </c>
    </row>
    <row r="205" spans="1:3" s="12" customFormat="1" x14ac:dyDescent="0.25">
      <c r="A205" s="13" t="s">
        <v>30</v>
      </c>
      <c r="B205" s="198">
        <v>33178</v>
      </c>
      <c r="C205" s="118">
        <v>28915.52</v>
      </c>
    </row>
    <row r="206" spans="1:3" s="12" customFormat="1" x14ac:dyDescent="0.25">
      <c r="A206" s="13" t="s">
        <v>11</v>
      </c>
      <c r="B206" s="198">
        <v>13880</v>
      </c>
      <c r="C206" s="118">
        <v>7210.02</v>
      </c>
    </row>
    <row r="207" spans="1:3" s="12" customFormat="1" x14ac:dyDescent="0.25">
      <c r="A207" s="13" t="s">
        <v>12</v>
      </c>
      <c r="B207" s="198">
        <v>204092</v>
      </c>
      <c r="C207" s="118">
        <v>118072.95</v>
      </c>
    </row>
    <row r="208" spans="1:3" s="12" customFormat="1" x14ac:dyDescent="0.25">
      <c r="A208" s="10" t="s">
        <v>5</v>
      </c>
      <c r="B208" s="198">
        <v>5100</v>
      </c>
      <c r="C208" s="118">
        <v>3092</v>
      </c>
    </row>
    <row r="209" spans="1:3" s="12" customFormat="1" ht="25.5" x14ac:dyDescent="0.25">
      <c r="A209" s="10" t="s">
        <v>6</v>
      </c>
      <c r="B209" s="198"/>
      <c r="C209" s="118">
        <v>14000</v>
      </c>
    </row>
    <row r="210" spans="1:3" s="12" customFormat="1" ht="25.5" x14ac:dyDescent="0.25">
      <c r="A210" s="10" t="s">
        <v>7</v>
      </c>
      <c r="B210" s="198">
        <v>157750</v>
      </c>
      <c r="C210" s="118">
        <v>145953.79999999999</v>
      </c>
    </row>
    <row r="211" spans="1:3" s="12" customFormat="1" x14ac:dyDescent="0.25">
      <c r="A211" s="14"/>
      <c r="B211" s="14"/>
      <c r="C211" s="14"/>
    </row>
    <row r="212" spans="1:3" s="12" customFormat="1" x14ac:dyDescent="0.25">
      <c r="A212" s="15" t="s">
        <v>0</v>
      </c>
      <c r="B212" s="15" t="s">
        <v>2</v>
      </c>
      <c r="C212" s="15" t="s">
        <v>3</v>
      </c>
    </row>
    <row r="213" spans="1:3" s="12" customFormat="1" x14ac:dyDescent="0.25">
      <c r="A213" s="15" t="s">
        <v>1</v>
      </c>
      <c r="B213" s="15">
        <v>2</v>
      </c>
      <c r="C213" s="15">
        <v>3</v>
      </c>
    </row>
    <row r="214" spans="1:3" s="12" customFormat="1" x14ac:dyDescent="0.25">
      <c r="A214" s="3" t="s">
        <v>32</v>
      </c>
      <c r="B214" s="108">
        <f>B216+B218+B219+B221+B222+B223+B224+B225+B217+B220</f>
        <v>5130300</v>
      </c>
      <c r="C214" s="108">
        <f>C216+C217+C218+C219+C221+C222+C223+C224+C225+C220</f>
        <v>5130300.0000000009</v>
      </c>
    </row>
    <row r="215" spans="1:3" s="12" customFormat="1" x14ac:dyDescent="0.25">
      <c r="A215" s="10" t="s">
        <v>4</v>
      </c>
      <c r="B215" s="74"/>
      <c r="C215" s="74"/>
    </row>
    <row r="216" spans="1:3" s="12" customFormat="1" x14ac:dyDescent="0.25">
      <c r="A216" s="13" t="s">
        <v>8</v>
      </c>
      <c r="B216" s="198">
        <v>3450000</v>
      </c>
      <c r="C216" s="198">
        <v>3811582.63</v>
      </c>
    </row>
    <row r="217" spans="1:3" s="12" customFormat="1" x14ac:dyDescent="0.25">
      <c r="A217" s="13" t="s">
        <v>13</v>
      </c>
      <c r="B217" s="198">
        <v>150500</v>
      </c>
      <c r="C217" s="198">
        <v>14804</v>
      </c>
    </row>
    <row r="218" spans="1:3" s="12" customFormat="1" x14ac:dyDescent="0.25">
      <c r="A218" s="13" t="s">
        <v>9</v>
      </c>
      <c r="B218" s="198">
        <v>1041900</v>
      </c>
      <c r="C218" s="198">
        <v>1027203.24</v>
      </c>
    </row>
    <row r="219" spans="1:3" s="12" customFormat="1" x14ac:dyDescent="0.25">
      <c r="A219" s="13" t="s">
        <v>10</v>
      </c>
      <c r="B219" s="198">
        <v>16000</v>
      </c>
      <c r="C219" s="198">
        <v>14980.25</v>
      </c>
    </row>
    <row r="220" spans="1:3" s="12" customFormat="1" x14ac:dyDescent="0.25">
      <c r="A220" s="13" t="s">
        <v>15</v>
      </c>
      <c r="B220" s="198">
        <v>23200</v>
      </c>
      <c r="C220" s="198">
        <v>26530.2</v>
      </c>
    </row>
    <row r="221" spans="1:3" s="12" customFormat="1" x14ac:dyDescent="0.25">
      <c r="A221" s="13" t="s">
        <v>11</v>
      </c>
      <c r="B221" s="198">
        <v>63200</v>
      </c>
      <c r="C221" s="198">
        <v>600</v>
      </c>
    </row>
    <row r="222" spans="1:3" s="12" customFormat="1" x14ac:dyDescent="0.25">
      <c r="A222" s="13" t="s">
        <v>12</v>
      </c>
      <c r="B222" s="198">
        <v>80000</v>
      </c>
      <c r="C222" s="198">
        <v>134044.20000000001</v>
      </c>
    </row>
    <row r="223" spans="1:3" s="12" customFormat="1" x14ac:dyDescent="0.25">
      <c r="A223" s="10" t="s">
        <v>5</v>
      </c>
      <c r="B223" s="198">
        <v>6000</v>
      </c>
      <c r="C223" s="198">
        <v>4243.9799999999996</v>
      </c>
    </row>
    <row r="224" spans="1:3" s="12" customFormat="1" ht="25.5" x14ac:dyDescent="0.25">
      <c r="A224" s="10" t="s">
        <v>6</v>
      </c>
      <c r="B224" s="198">
        <v>0</v>
      </c>
      <c r="C224" s="198">
        <v>0</v>
      </c>
    </row>
    <row r="225" spans="1:3" s="12" customFormat="1" ht="25.5" x14ac:dyDescent="0.25">
      <c r="A225" s="10" t="s">
        <v>7</v>
      </c>
      <c r="B225" s="198">
        <v>299500</v>
      </c>
      <c r="C225" s="198">
        <v>96311.5</v>
      </c>
    </row>
    <row r="226" spans="1:3" s="12" customFormat="1" x14ac:dyDescent="0.25">
      <c r="A226" s="14"/>
      <c r="B226" s="14"/>
      <c r="C226" s="14"/>
    </row>
    <row r="227" spans="1:3" s="12" customFormat="1" x14ac:dyDescent="0.25">
      <c r="A227" s="15" t="s">
        <v>0</v>
      </c>
      <c r="B227" s="15" t="s">
        <v>2</v>
      </c>
      <c r="C227" s="15" t="s">
        <v>3</v>
      </c>
    </row>
    <row r="228" spans="1:3" s="12" customFormat="1" x14ac:dyDescent="0.25">
      <c r="A228" s="15" t="s">
        <v>1</v>
      </c>
      <c r="B228" s="15">
        <v>2</v>
      </c>
      <c r="C228" s="15">
        <v>3</v>
      </c>
    </row>
    <row r="229" spans="1:3" s="12" customFormat="1" ht="25.5" x14ac:dyDescent="0.25">
      <c r="A229" s="3" t="s">
        <v>34</v>
      </c>
      <c r="B229" s="8">
        <f>SUM(B231:B243)</f>
        <v>40957600</v>
      </c>
      <c r="C229" s="8">
        <f>SUM(C231:C243)</f>
        <v>22754470.57</v>
      </c>
    </row>
    <row r="230" spans="1:3" s="12" customFormat="1" x14ac:dyDescent="0.25">
      <c r="A230" s="10" t="s">
        <v>4</v>
      </c>
      <c r="B230" s="11"/>
      <c r="C230" s="11"/>
    </row>
    <row r="231" spans="1:3" s="12" customFormat="1" x14ac:dyDescent="0.25">
      <c r="A231" s="13" t="s">
        <v>8</v>
      </c>
      <c r="B231" s="198">
        <v>27437100</v>
      </c>
      <c r="C231" s="198">
        <v>14629111.32</v>
      </c>
    </row>
    <row r="232" spans="1:3" s="12" customFormat="1" x14ac:dyDescent="0.25">
      <c r="A232" s="13" t="s">
        <v>13</v>
      </c>
      <c r="B232" s="198">
        <v>42600</v>
      </c>
      <c r="C232" s="198"/>
    </row>
    <row r="233" spans="1:3" s="12" customFormat="1" x14ac:dyDescent="0.25">
      <c r="A233" s="13" t="s">
        <v>9</v>
      </c>
      <c r="B233" s="198">
        <v>8286000</v>
      </c>
      <c r="C233" s="198">
        <v>4369419.49</v>
      </c>
    </row>
    <row r="234" spans="1:3" s="12" customFormat="1" x14ac:dyDescent="0.25">
      <c r="A234" s="13" t="s">
        <v>10</v>
      </c>
      <c r="B234" s="198"/>
      <c r="C234" s="198"/>
    </row>
    <row r="235" spans="1:3" s="12" customFormat="1" x14ac:dyDescent="0.25">
      <c r="A235" s="13" t="s">
        <v>15</v>
      </c>
      <c r="B235" s="198">
        <v>47800</v>
      </c>
      <c r="C235" s="198">
        <v>14580</v>
      </c>
    </row>
    <row r="236" spans="1:3" s="12" customFormat="1" x14ac:dyDescent="0.25">
      <c r="A236" s="13" t="s">
        <v>33</v>
      </c>
      <c r="B236" s="198"/>
      <c r="C236" s="198"/>
    </row>
    <row r="237" spans="1:3" s="12" customFormat="1" x14ac:dyDescent="0.25">
      <c r="A237" s="13" t="s">
        <v>11</v>
      </c>
      <c r="B237" s="198">
        <v>338082</v>
      </c>
      <c r="C237" s="198">
        <v>108194</v>
      </c>
    </row>
    <row r="238" spans="1:3" s="12" customFormat="1" x14ac:dyDescent="0.25">
      <c r="A238" s="13" t="s">
        <v>12</v>
      </c>
      <c r="B238" s="198">
        <v>587848</v>
      </c>
      <c r="C238" s="198">
        <v>278458.33</v>
      </c>
    </row>
    <row r="239" spans="1:3" s="12" customFormat="1" x14ac:dyDescent="0.25">
      <c r="A239" s="10" t="s">
        <v>5</v>
      </c>
      <c r="B239" s="198"/>
      <c r="C239" s="198"/>
    </row>
    <row r="240" spans="1:3" s="12" customFormat="1" ht="25.5" x14ac:dyDescent="0.25">
      <c r="A240" s="10" t="s">
        <v>6</v>
      </c>
      <c r="B240" s="198">
        <v>231570</v>
      </c>
      <c r="C240" s="198">
        <v>284356</v>
      </c>
    </row>
    <row r="241" spans="1:3" s="12" customFormat="1" ht="25.5" x14ac:dyDescent="0.25">
      <c r="A241" s="10" t="s">
        <v>7</v>
      </c>
      <c r="B241" s="198">
        <v>3953600</v>
      </c>
      <c r="C241" s="198">
        <v>3053291.43</v>
      </c>
    </row>
    <row r="242" spans="1:3" s="12" customFormat="1" x14ac:dyDescent="0.25">
      <c r="A242" s="6" t="s">
        <v>37</v>
      </c>
      <c r="B242" s="198">
        <v>20000</v>
      </c>
      <c r="C242" s="198">
        <v>9550</v>
      </c>
    </row>
    <row r="243" spans="1:3" s="12" customFormat="1" x14ac:dyDescent="0.25">
      <c r="A243" s="6" t="s">
        <v>38</v>
      </c>
      <c r="B243" s="198">
        <v>13000</v>
      </c>
      <c r="C243" s="198">
        <v>7510</v>
      </c>
    </row>
    <row r="244" spans="1:3" s="12" customFormat="1" x14ac:dyDescent="0.25">
      <c r="A244" s="14"/>
      <c r="B244" s="14"/>
      <c r="C244" s="14"/>
    </row>
    <row r="245" spans="1:3" s="12" customFormat="1" x14ac:dyDescent="0.25">
      <c r="A245" s="15" t="s">
        <v>0</v>
      </c>
      <c r="B245" s="15" t="s">
        <v>2</v>
      </c>
      <c r="C245" s="15" t="s">
        <v>3</v>
      </c>
    </row>
    <row r="246" spans="1:3" s="12" customFormat="1" x14ac:dyDescent="0.25">
      <c r="A246" s="15" t="s">
        <v>1</v>
      </c>
      <c r="B246" s="15">
        <v>2</v>
      </c>
      <c r="C246" s="15">
        <v>3</v>
      </c>
    </row>
    <row r="247" spans="1:3" s="12" customFormat="1" ht="25.5" x14ac:dyDescent="0.25">
      <c r="A247" s="3" t="s">
        <v>39</v>
      </c>
      <c r="B247" s="8">
        <f>SUM(B249:B261)</f>
        <v>39085400</v>
      </c>
      <c r="C247" s="8">
        <f>SUM(C249:C260)</f>
        <v>22087612.769999996</v>
      </c>
    </row>
    <row r="248" spans="1:3" s="12" customFormat="1" x14ac:dyDescent="0.25">
      <c r="A248" s="10" t="s">
        <v>4</v>
      </c>
      <c r="B248" s="11"/>
      <c r="C248" s="11"/>
    </row>
    <row r="249" spans="1:3" s="12" customFormat="1" x14ac:dyDescent="0.25">
      <c r="A249" s="13" t="s">
        <v>8</v>
      </c>
      <c r="B249" s="118">
        <v>25326600</v>
      </c>
      <c r="C249" s="118">
        <v>14017000</v>
      </c>
    </row>
    <row r="250" spans="1:3" s="12" customFormat="1" x14ac:dyDescent="0.25">
      <c r="A250" s="13" t="s">
        <v>13</v>
      </c>
      <c r="B250" s="118">
        <v>145000</v>
      </c>
      <c r="C250" s="118"/>
    </row>
    <row r="251" spans="1:3" s="12" customFormat="1" x14ac:dyDescent="0.25">
      <c r="A251" s="13" t="s">
        <v>9</v>
      </c>
      <c r="B251" s="118">
        <v>7648600</v>
      </c>
      <c r="C251" s="118">
        <v>4183417.77</v>
      </c>
    </row>
    <row r="252" spans="1:3" s="12" customFormat="1" x14ac:dyDescent="0.25">
      <c r="A252" s="13" t="s">
        <v>10</v>
      </c>
      <c r="B252" s="118">
        <v>29500</v>
      </c>
      <c r="C252" s="118">
        <v>20789.629999999997</v>
      </c>
    </row>
    <row r="253" spans="1:3" s="12" customFormat="1" x14ac:dyDescent="0.25">
      <c r="A253" s="13" t="s">
        <v>15</v>
      </c>
      <c r="B253" s="118">
        <v>81500</v>
      </c>
      <c r="C253" s="118">
        <v>31700.410000000003</v>
      </c>
    </row>
    <row r="254" spans="1:3" s="12" customFormat="1" x14ac:dyDescent="0.25">
      <c r="A254" s="13" t="s">
        <v>11</v>
      </c>
      <c r="B254" s="118">
        <v>778600</v>
      </c>
      <c r="C254" s="118">
        <v>598017.52</v>
      </c>
    </row>
    <row r="255" spans="1:3" s="12" customFormat="1" x14ac:dyDescent="0.25">
      <c r="A255" s="13" t="s">
        <v>12</v>
      </c>
      <c r="B255" s="118">
        <v>1429235</v>
      </c>
      <c r="C255" s="118">
        <v>411316.83999999997</v>
      </c>
    </row>
    <row r="256" spans="1:3" s="12" customFormat="1" x14ac:dyDescent="0.25">
      <c r="A256" s="10" t="s">
        <v>5</v>
      </c>
      <c r="B256" s="118">
        <v>31000</v>
      </c>
      <c r="C256" s="118">
        <v>12995</v>
      </c>
    </row>
    <row r="257" spans="1:3" s="12" customFormat="1" ht="25.5" x14ac:dyDescent="0.25">
      <c r="A257" s="10" t="s">
        <v>6</v>
      </c>
      <c r="B257" s="118">
        <v>312988</v>
      </c>
      <c r="C257" s="118">
        <v>543927.19999999995</v>
      </c>
    </row>
    <row r="258" spans="1:3" s="12" customFormat="1" ht="25.5" x14ac:dyDescent="0.25">
      <c r="A258" s="10" t="s">
        <v>7</v>
      </c>
      <c r="B258" s="118">
        <v>3302377</v>
      </c>
      <c r="C258" s="118">
        <v>2268448.4</v>
      </c>
    </row>
    <row r="259" spans="1:3" s="12" customFormat="1" x14ac:dyDescent="0.25">
      <c r="A259" s="6" t="s">
        <v>37</v>
      </c>
      <c r="B259" s="118"/>
      <c r="C259" s="6"/>
    </row>
    <row r="260" spans="1:3" s="12" customFormat="1" x14ac:dyDescent="0.25">
      <c r="A260" s="6" t="s">
        <v>38</v>
      </c>
      <c r="B260" s="118"/>
      <c r="C260" s="6"/>
    </row>
    <row r="261" spans="1:3" s="12" customFormat="1" x14ac:dyDescent="0.25">
      <c r="A261" s="14"/>
      <c r="B261" s="14"/>
      <c r="C261" s="14"/>
    </row>
    <row r="262" spans="1:3" s="12" customFormat="1" x14ac:dyDescent="0.25">
      <c r="A262" s="27" t="s">
        <v>0</v>
      </c>
      <c r="B262" s="27" t="s">
        <v>2</v>
      </c>
      <c r="C262" s="27" t="s">
        <v>3</v>
      </c>
    </row>
    <row r="263" spans="1:3" s="12" customFormat="1" ht="15.75" thickBot="1" x14ac:dyDescent="0.3">
      <c r="A263" s="27" t="s">
        <v>1</v>
      </c>
      <c r="B263" s="28" t="s">
        <v>40</v>
      </c>
      <c r="C263" s="28" t="s">
        <v>41</v>
      </c>
    </row>
    <row r="264" spans="1:3" s="12" customFormat="1" x14ac:dyDescent="0.25">
      <c r="A264" s="29" t="s">
        <v>42</v>
      </c>
      <c r="B264" s="81">
        <f>B266+B268+B269+B272+B273+B274+B275+B276+B267+B270+B271</f>
        <v>22237800</v>
      </c>
      <c r="C264" s="81">
        <f>C266+C268+C269+C272+C273+C274+C275+C276+C267+C270+C271</f>
        <v>13951326.719999999</v>
      </c>
    </row>
    <row r="265" spans="1:3" s="12" customFormat="1" x14ac:dyDescent="0.25">
      <c r="A265" s="31" t="s">
        <v>4</v>
      </c>
      <c r="B265" s="82"/>
      <c r="C265" s="82"/>
    </row>
    <row r="266" spans="1:3" s="12" customFormat="1" ht="15.75" x14ac:dyDescent="0.25">
      <c r="A266" s="33" t="s">
        <v>8</v>
      </c>
      <c r="B266" s="201">
        <v>10520046.08</v>
      </c>
      <c r="C266" s="204">
        <v>7451863.1499999994</v>
      </c>
    </row>
    <row r="267" spans="1:3" s="12" customFormat="1" ht="15.75" x14ac:dyDescent="0.25">
      <c r="A267" s="33" t="s">
        <v>13</v>
      </c>
      <c r="B267" s="201"/>
      <c r="C267" s="205"/>
    </row>
    <row r="268" spans="1:3" s="12" customFormat="1" ht="15.75" x14ac:dyDescent="0.25">
      <c r="A268" s="33" t="s">
        <v>9</v>
      </c>
      <c r="B268" s="201">
        <v>3177053.92</v>
      </c>
      <c r="C268" s="204">
        <v>1790515.1300000001</v>
      </c>
    </row>
    <row r="269" spans="1:3" s="12" customFormat="1" ht="15.75" x14ac:dyDescent="0.25">
      <c r="A269" s="33" t="s">
        <v>10</v>
      </c>
      <c r="B269" s="201">
        <v>20000</v>
      </c>
      <c r="C269" s="203">
        <v>0</v>
      </c>
    </row>
    <row r="270" spans="1:3" s="12" customFormat="1" ht="23.25" x14ac:dyDescent="0.25">
      <c r="A270" s="33" t="s">
        <v>14</v>
      </c>
      <c r="B270" s="201">
        <v>77500</v>
      </c>
      <c r="C270" s="204">
        <v>63200</v>
      </c>
    </row>
    <row r="271" spans="1:3" s="12" customFormat="1" ht="15.75" x14ac:dyDescent="0.25">
      <c r="A271" s="13" t="s">
        <v>15</v>
      </c>
      <c r="B271" s="201">
        <v>260000</v>
      </c>
      <c r="C271" s="204">
        <v>117746.58</v>
      </c>
    </row>
    <row r="272" spans="1:3" s="12" customFormat="1" ht="15.75" x14ac:dyDescent="0.25">
      <c r="A272" s="33" t="s">
        <v>11</v>
      </c>
      <c r="B272" s="201">
        <v>700000</v>
      </c>
      <c r="C272" s="204">
        <v>314007.08</v>
      </c>
    </row>
    <row r="273" spans="1:3" s="12" customFormat="1" ht="15.75" x14ac:dyDescent="0.25">
      <c r="A273" s="33" t="s">
        <v>12</v>
      </c>
      <c r="B273" s="201">
        <v>3213200</v>
      </c>
      <c r="C273" s="204">
        <v>1859898.8599999999</v>
      </c>
    </row>
    <row r="274" spans="1:3" s="12" customFormat="1" ht="15.75" x14ac:dyDescent="0.25">
      <c r="A274" s="31" t="s">
        <v>5</v>
      </c>
      <c r="B274" s="202">
        <v>170000</v>
      </c>
      <c r="C274" s="203">
        <v>0</v>
      </c>
    </row>
    <row r="275" spans="1:3" s="12" customFormat="1" ht="25.5" x14ac:dyDescent="0.25">
      <c r="A275" s="31" t="s">
        <v>6</v>
      </c>
      <c r="B275" s="202">
        <v>3100000</v>
      </c>
      <c r="C275" s="204">
        <v>2006198.9300000002</v>
      </c>
    </row>
    <row r="276" spans="1:3" s="12" customFormat="1" ht="25.5" x14ac:dyDescent="0.25">
      <c r="A276" s="31" t="s">
        <v>7</v>
      </c>
      <c r="B276" s="202">
        <v>1000000</v>
      </c>
      <c r="C276" s="204">
        <v>347896.99000000005</v>
      </c>
    </row>
    <row r="277" spans="1:3" s="12" customFormat="1" x14ac:dyDescent="0.25">
      <c r="A277" s="31"/>
      <c r="B277" s="35"/>
      <c r="C277" s="35"/>
    </row>
    <row r="278" spans="1:3" s="12" customFormat="1" x14ac:dyDescent="0.25">
      <c r="A278" s="14"/>
      <c r="B278" s="41"/>
      <c r="C278" s="41"/>
    </row>
    <row r="279" spans="1:3" s="12" customFormat="1" x14ac:dyDescent="0.25">
      <c r="A279" s="42" t="s">
        <v>45</v>
      </c>
      <c r="B279" s="87">
        <f>SUM(B281:B292)</f>
        <v>102867430</v>
      </c>
      <c r="C279" s="87">
        <f>SUM(C281:C292)</f>
        <v>76630346.219999999</v>
      </c>
    </row>
    <row r="280" spans="1:3" s="12" customFormat="1" x14ac:dyDescent="0.25">
      <c r="A280" s="44" t="s">
        <v>4</v>
      </c>
      <c r="B280" s="88"/>
      <c r="C280" s="88"/>
    </row>
    <row r="281" spans="1:3" s="12" customFormat="1" x14ac:dyDescent="0.25">
      <c r="A281" s="150" t="s">
        <v>8</v>
      </c>
      <c r="B281" s="192">
        <v>15388402</v>
      </c>
      <c r="C281" s="103">
        <v>7554264.21</v>
      </c>
    </row>
    <row r="282" spans="1:3" s="12" customFormat="1" x14ac:dyDescent="0.25">
      <c r="A282" s="150" t="s">
        <v>9</v>
      </c>
      <c r="B282" s="192">
        <v>4647298</v>
      </c>
      <c r="C282" s="103">
        <v>2114616.4300000002</v>
      </c>
    </row>
    <row r="283" spans="1:3" s="12" customFormat="1" x14ac:dyDescent="0.25">
      <c r="A283" s="150" t="s">
        <v>10</v>
      </c>
      <c r="B283" s="192">
        <v>58412</v>
      </c>
      <c r="C283" s="103">
        <v>31143.66</v>
      </c>
    </row>
    <row r="284" spans="1:3" s="12" customFormat="1" x14ac:dyDescent="0.25">
      <c r="A284" s="150" t="s">
        <v>44</v>
      </c>
      <c r="B284" s="192"/>
      <c r="C284" s="103"/>
    </row>
    <row r="285" spans="1:3" s="12" customFormat="1" x14ac:dyDescent="0.25">
      <c r="A285" s="150" t="s">
        <v>15</v>
      </c>
      <c r="B285" s="192">
        <v>125479</v>
      </c>
      <c r="C285" s="103">
        <v>96642.49</v>
      </c>
    </row>
    <row r="286" spans="1:3" s="12" customFormat="1" x14ac:dyDescent="0.25">
      <c r="A286" s="150" t="s">
        <v>11</v>
      </c>
      <c r="B286" s="192">
        <v>117350</v>
      </c>
      <c r="C286" s="103">
        <v>57900</v>
      </c>
    </row>
    <row r="287" spans="1:3" s="12" customFormat="1" x14ac:dyDescent="0.25">
      <c r="A287" s="150" t="s">
        <v>12</v>
      </c>
      <c r="B287" s="192">
        <v>34046752</v>
      </c>
      <c r="C287" s="103">
        <v>18509473.93</v>
      </c>
    </row>
    <row r="288" spans="1:3" s="12" customFormat="1" x14ac:dyDescent="0.25">
      <c r="A288" s="151" t="s">
        <v>5</v>
      </c>
      <c r="B288" s="192">
        <v>47492872</v>
      </c>
      <c r="C288" s="103">
        <v>47440227</v>
      </c>
    </row>
    <row r="289" spans="1:3" s="12" customFormat="1" ht="25.5" x14ac:dyDescent="0.25">
      <c r="A289" s="151" t="s">
        <v>6</v>
      </c>
      <c r="B289" s="192">
        <v>330000</v>
      </c>
      <c r="C289" s="103"/>
    </row>
    <row r="290" spans="1:3" s="12" customFormat="1" ht="25.5" x14ac:dyDescent="0.25">
      <c r="A290" s="151" t="s">
        <v>7</v>
      </c>
      <c r="B290" s="192">
        <v>628865</v>
      </c>
      <c r="C290" s="103">
        <v>817078.5</v>
      </c>
    </row>
    <row r="291" spans="1:3" s="12" customFormat="1" x14ac:dyDescent="0.25">
      <c r="A291" s="152" t="s">
        <v>47</v>
      </c>
      <c r="B291" s="192">
        <v>32000</v>
      </c>
      <c r="C291" s="103">
        <v>9000</v>
      </c>
    </row>
    <row r="292" spans="1:3" s="12" customFormat="1" x14ac:dyDescent="0.25">
      <c r="A292" s="14"/>
      <c r="B292" s="89"/>
      <c r="C292" s="89"/>
    </row>
    <row r="293" spans="1:3" s="12" customFormat="1" x14ac:dyDescent="0.25">
      <c r="A293" s="3" t="s">
        <v>46</v>
      </c>
      <c r="B293" s="43">
        <f>SUM(B295:B305)</f>
        <v>9150200</v>
      </c>
      <c r="C293" s="43">
        <f>SUM(C295:C305)</f>
        <v>4268943.5371200005</v>
      </c>
    </row>
    <row r="294" spans="1:3" s="12" customFormat="1" x14ac:dyDescent="0.25">
      <c r="A294" s="10" t="s">
        <v>4</v>
      </c>
      <c r="B294" s="50"/>
      <c r="C294" s="50"/>
    </row>
    <row r="295" spans="1:3" s="12" customFormat="1" x14ac:dyDescent="0.25">
      <c r="A295" s="13" t="s">
        <v>8</v>
      </c>
      <c r="B295" s="51">
        <v>3288479</v>
      </c>
      <c r="C295" s="51">
        <v>2795315.9899999998</v>
      </c>
    </row>
    <row r="296" spans="1:3" s="12" customFormat="1" x14ac:dyDescent="0.25">
      <c r="A296" s="13" t="s">
        <v>47</v>
      </c>
      <c r="B296" s="51">
        <v>60000</v>
      </c>
      <c r="C296" s="51">
        <v>1260</v>
      </c>
    </row>
    <row r="297" spans="1:3" s="12" customFormat="1" x14ac:dyDescent="0.25">
      <c r="A297" s="13" t="s">
        <v>9</v>
      </c>
      <c r="B297" s="51">
        <v>993121</v>
      </c>
      <c r="C297" s="51">
        <v>865266.63712000009</v>
      </c>
    </row>
    <row r="298" spans="1:3" s="12" customFormat="1" x14ac:dyDescent="0.25">
      <c r="A298" s="13" t="s">
        <v>10</v>
      </c>
      <c r="B298" s="51">
        <v>60000</v>
      </c>
      <c r="C298" s="51">
        <v>23061.719999999998</v>
      </c>
    </row>
    <row r="299" spans="1:3" s="12" customFormat="1" x14ac:dyDescent="0.25">
      <c r="A299" s="13" t="s">
        <v>44</v>
      </c>
      <c r="B299" s="51">
        <v>40000</v>
      </c>
      <c r="C299" s="51"/>
    </row>
    <row r="300" spans="1:3" s="12" customFormat="1" x14ac:dyDescent="0.25">
      <c r="A300" s="13" t="s">
        <v>15</v>
      </c>
      <c r="B300" s="51">
        <v>110000</v>
      </c>
      <c r="C300" s="51">
        <v>36209.699999999997</v>
      </c>
    </row>
    <row r="301" spans="1:3" s="12" customFormat="1" x14ac:dyDescent="0.25">
      <c r="A301" s="13" t="s">
        <v>11</v>
      </c>
      <c r="B301" s="51">
        <v>380000</v>
      </c>
      <c r="C301" s="51">
        <v>121971.98</v>
      </c>
    </row>
    <row r="302" spans="1:3" s="12" customFormat="1" x14ac:dyDescent="0.25">
      <c r="A302" s="13" t="s">
        <v>12</v>
      </c>
      <c r="B302" s="51">
        <v>1324000</v>
      </c>
      <c r="C302" s="51">
        <v>326537.3</v>
      </c>
    </row>
    <row r="303" spans="1:3" s="12" customFormat="1" x14ac:dyDescent="0.25">
      <c r="A303" s="10" t="s">
        <v>5</v>
      </c>
      <c r="B303" s="51"/>
      <c r="C303" s="51"/>
    </row>
    <row r="304" spans="1:3" s="12" customFormat="1" ht="25.5" x14ac:dyDescent="0.25">
      <c r="A304" s="10" t="s">
        <v>6</v>
      </c>
      <c r="B304" s="51">
        <v>2626500</v>
      </c>
      <c r="C304" s="51">
        <v>15814.52</v>
      </c>
    </row>
    <row r="305" spans="1:3" s="12" customFormat="1" ht="25.5" x14ac:dyDescent="0.25">
      <c r="A305" s="10" t="s">
        <v>7</v>
      </c>
      <c r="B305" s="51">
        <v>268100</v>
      </c>
      <c r="C305" s="51">
        <v>83505.69</v>
      </c>
    </row>
    <row r="306" spans="1:3" s="12" customFormat="1" x14ac:dyDescent="0.25">
      <c r="A306" s="52"/>
      <c r="B306" s="53"/>
      <c r="C306" s="53"/>
    </row>
    <row r="307" spans="1:3" s="12" customFormat="1" x14ac:dyDescent="0.25">
      <c r="A307" s="29" t="s">
        <v>48</v>
      </c>
      <c r="B307" s="43">
        <f>SUM(B309:B319)</f>
        <v>13974200</v>
      </c>
      <c r="C307" s="43">
        <f>SUM(C309:C319)</f>
        <v>7812993.6800000006</v>
      </c>
    </row>
    <row r="308" spans="1:3" s="12" customFormat="1" x14ac:dyDescent="0.25">
      <c r="A308" s="55" t="s">
        <v>4</v>
      </c>
      <c r="B308" s="90"/>
      <c r="C308" s="90"/>
    </row>
    <row r="309" spans="1:3" s="12" customFormat="1" x14ac:dyDescent="0.25">
      <c r="A309" s="56" t="s">
        <v>8</v>
      </c>
      <c r="B309" s="51">
        <v>6248200</v>
      </c>
      <c r="C309" s="51">
        <v>4695417.99</v>
      </c>
    </row>
    <row r="310" spans="1:3" s="12" customFormat="1" x14ac:dyDescent="0.25">
      <c r="A310" s="13" t="s">
        <v>47</v>
      </c>
      <c r="B310" s="51">
        <v>423000</v>
      </c>
      <c r="C310" s="51">
        <v>76978</v>
      </c>
    </row>
    <row r="311" spans="1:3" s="12" customFormat="1" x14ac:dyDescent="0.25">
      <c r="A311" s="13" t="s">
        <v>9</v>
      </c>
      <c r="B311" s="51">
        <v>1886800</v>
      </c>
      <c r="C311" s="51">
        <v>1406494.2</v>
      </c>
    </row>
    <row r="312" spans="1:3" s="12" customFormat="1" x14ac:dyDescent="0.25">
      <c r="A312" s="13" t="s">
        <v>10</v>
      </c>
      <c r="B312" s="51">
        <v>81680</v>
      </c>
      <c r="C312" s="51">
        <v>40016.65</v>
      </c>
    </row>
    <row r="313" spans="1:3" s="12" customFormat="1" x14ac:dyDescent="0.25">
      <c r="A313" s="13" t="s">
        <v>44</v>
      </c>
      <c r="B313" s="51"/>
      <c r="C313" s="51"/>
    </row>
    <row r="314" spans="1:3" s="12" customFormat="1" x14ac:dyDescent="0.25">
      <c r="A314" s="13" t="s">
        <v>15</v>
      </c>
      <c r="B314" s="51">
        <v>600000</v>
      </c>
      <c r="C314" s="51">
        <v>202699.05</v>
      </c>
    </row>
    <row r="315" spans="1:3" s="12" customFormat="1" x14ac:dyDescent="0.25">
      <c r="A315" s="13" t="s">
        <v>11</v>
      </c>
      <c r="B315" s="51">
        <v>1450000</v>
      </c>
      <c r="C315" s="51">
        <v>449462.86</v>
      </c>
    </row>
    <row r="316" spans="1:3" s="12" customFormat="1" x14ac:dyDescent="0.25">
      <c r="A316" s="57" t="s">
        <v>12</v>
      </c>
      <c r="B316" s="51">
        <v>375000</v>
      </c>
      <c r="C316" s="51">
        <v>293599.05</v>
      </c>
    </row>
    <row r="317" spans="1:3" s="12" customFormat="1" x14ac:dyDescent="0.25">
      <c r="A317" s="10" t="s">
        <v>5</v>
      </c>
      <c r="B317" s="51">
        <v>5380</v>
      </c>
      <c r="C317" s="51">
        <v>2636</v>
      </c>
    </row>
    <row r="318" spans="1:3" s="12" customFormat="1" ht="25.5" x14ac:dyDescent="0.25">
      <c r="A318" s="10" t="s">
        <v>6</v>
      </c>
      <c r="B318" s="51">
        <v>1762000</v>
      </c>
      <c r="C318" s="51">
        <v>111609</v>
      </c>
    </row>
    <row r="319" spans="1:3" s="12" customFormat="1" ht="25.5" x14ac:dyDescent="0.25">
      <c r="A319" s="10" t="s">
        <v>7</v>
      </c>
      <c r="B319" s="51">
        <v>1142140</v>
      </c>
      <c r="C319" s="51">
        <v>534080.88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topLeftCell="A94"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86" width="9.140625" style="7"/>
    <col min="187" max="187" width="20.140625" style="7" customWidth="1"/>
    <col min="188" max="188" width="4" style="7" customWidth="1"/>
    <col min="189" max="189" width="19.5703125" style="7" customWidth="1"/>
    <col min="190" max="197" width="11" style="7" customWidth="1"/>
    <col min="198" max="442" width="9.140625" style="7"/>
    <col min="443" max="443" width="20.140625" style="7" customWidth="1"/>
    <col min="444" max="444" width="4" style="7" customWidth="1"/>
    <col min="445" max="445" width="19.5703125" style="7" customWidth="1"/>
    <col min="446" max="453" width="11" style="7" customWidth="1"/>
    <col min="454" max="698" width="9.140625" style="7"/>
    <col min="699" max="699" width="20.140625" style="7" customWidth="1"/>
    <col min="700" max="700" width="4" style="7" customWidth="1"/>
    <col min="701" max="701" width="19.5703125" style="7" customWidth="1"/>
    <col min="702" max="709" width="11" style="7" customWidth="1"/>
    <col min="710" max="954" width="9.140625" style="7"/>
    <col min="955" max="955" width="20.140625" style="7" customWidth="1"/>
    <col min="956" max="956" width="4" style="7" customWidth="1"/>
    <col min="957" max="957" width="19.5703125" style="7" customWidth="1"/>
    <col min="958" max="965" width="11" style="7" customWidth="1"/>
    <col min="966" max="1210" width="9.140625" style="7"/>
    <col min="1211" max="1211" width="20.140625" style="7" customWidth="1"/>
    <col min="1212" max="1212" width="4" style="7" customWidth="1"/>
    <col min="1213" max="1213" width="19.5703125" style="7" customWidth="1"/>
    <col min="1214" max="1221" width="11" style="7" customWidth="1"/>
    <col min="1222" max="1466" width="9.140625" style="7"/>
    <col min="1467" max="1467" width="20.140625" style="7" customWidth="1"/>
    <col min="1468" max="1468" width="4" style="7" customWidth="1"/>
    <col min="1469" max="1469" width="19.5703125" style="7" customWidth="1"/>
    <col min="1470" max="1477" width="11" style="7" customWidth="1"/>
    <col min="1478" max="1722" width="9.140625" style="7"/>
    <col min="1723" max="1723" width="20.140625" style="7" customWidth="1"/>
    <col min="1724" max="1724" width="4" style="7" customWidth="1"/>
    <col min="1725" max="1725" width="19.5703125" style="7" customWidth="1"/>
    <col min="1726" max="1733" width="11" style="7" customWidth="1"/>
    <col min="1734" max="1978" width="9.140625" style="7"/>
    <col min="1979" max="1979" width="20.140625" style="7" customWidth="1"/>
    <col min="1980" max="1980" width="4" style="7" customWidth="1"/>
    <col min="1981" max="1981" width="19.5703125" style="7" customWidth="1"/>
    <col min="1982" max="1989" width="11" style="7" customWidth="1"/>
    <col min="1990" max="2234" width="9.140625" style="7"/>
    <col min="2235" max="2235" width="20.140625" style="7" customWidth="1"/>
    <col min="2236" max="2236" width="4" style="7" customWidth="1"/>
    <col min="2237" max="2237" width="19.5703125" style="7" customWidth="1"/>
    <col min="2238" max="2245" width="11" style="7" customWidth="1"/>
    <col min="2246" max="2490" width="9.140625" style="7"/>
    <col min="2491" max="2491" width="20.140625" style="7" customWidth="1"/>
    <col min="2492" max="2492" width="4" style="7" customWidth="1"/>
    <col min="2493" max="2493" width="19.5703125" style="7" customWidth="1"/>
    <col min="2494" max="2501" width="11" style="7" customWidth="1"/>
    <col min="2502" max="2746" width="9.140625" style="7"/>
    <col min="2747" max="2747" width="20.140625" style="7" customWidth="1"/>
    <col min="2748" max="2748" width="4" style="7" customWidth="1"/>
    <col min="2749" max="2749" width="19.5703125" style="7" customWidth="1"/>
    <col min="2750" max="2757" width="11" style="7" customWidth="1"/>
    <col min="2758" max="3002" width="9.140625" style="7"/>
    <col min="3003" max="3003" width="20.140625" style="7" customWidth="1"/>
    <col min="3004" max="3004" width="4" style="7" customWidth="1"/>
    <col min="3005" max="3005" width="19.5703125" style="7" customWidth="1"/>
    <col min="3006" max="3013" width="11" style="7" customWidth="1"/>
    <col min="3014" max="3258" width="9.140625" style="7"/>
    <col min="3259" max="3259" width="20.140625" style="7" customWidth="1"/>
    <col min="3260" max="3260" width="4" style="7" customWidth="1"/>
    <col min="3261" max="3261" width="19.5703125" style="7" customWidth="1"/>
    <col min="3262" max="3269" width="11" style="7" customWidth="1"/>
    <col min="3270" max="3514" width="9.140625" style="7"/>
    <col min="3515" max="3515" width="20.140625" style="7" customWidth="1"/>
    <col min="3516" max="3516" width="4" style="7" customWidth="1"/>
    <col min="3517" max="3517" width="19.5703125" style="7" customWidth="1"/>
    <col min="3518" max="3525" width="11" style="7" customWidth="1"/>
    <col min="3526" max="3770" width="9.140625" style="7"/>
    <col min="3771" max="3771" width="20.140625" style="7" customWidth="1"/>
    <col min="3772" max="3772" width="4" style="7" customWidth="1"/>
    <col min="3773" max="3773" width="19.5703125" style="7" customWidth="1"/>
    <col min="3774" max="3781" width="11" style="7" customWidth="1"/>
    <col min="3782" max="4026" width="9.140625" style="7"/>
    <col min="4027" max="4027" width="20.140625" style="7" customWidth="1"/>
    <col min="4028" max="4028" width="4" style="7" customWidth="1"/>
    <col min="4029" max="4029" width="19.5703125" style="7" customWidth="1"/>
    <col min="4030" max="4037" width="11" style="7" customWidth="1"/>
    <col min="4038" max="4282" width="9.140625" style="7"/>
    <col min="4283" max="4283" width="20.140625" style="7" customWidth="1"/>
    <col min="4284" max="4284" width="4" style="7" customWidth="1"/>
    <col min="4285" max="4285" width="19.5703125" style="7" customWidth="1"/>
    <col min="4286" max="4293" width="11" style="7" customWidth="1"/>
    <col min="4294" max="4538" width="9.140625" style="7"/>
    <col min="4539" max="4539" width="20.140625" style="7" customWidth="1"/>
    <col min="4540" max="4540" width="4" style="7" customWidth="1"/>
    <col min="4541" max="4541" width="19.5703125" style="7" customWidth="1"/>
    <col min="4542" max="4549" width="11" style="7" customWidth="1"/>
    <col min="4550" max="4794" width="9.140625" style="7"/>
    <col min="4795" max="4795" width="20.140625" style="7" customWidth="1"/>
    <col min="4796" max="4796" width="4" style="7" customWidth="1"/>
    <col min="4797" max="4797" width="19.5703125" style="7" customWidth="1"/>
    <col min="4798" max="4805" width="11" style="7" customWidth="1"/>
    <col min="4806" max="5050" width="9.140625" style="7"/>
    <col min="5051" max="5051" width="20.140625" style="7" customWidth="1"/>
    <col min="5052" max="5052" width="4" style="7" customWidth="1"/>
    <col min="5053" max="5053" width="19.5703125" style="7" customWidth="1"/>
    <col min="5054" max="5061" width="11" style="7" customWidth="1"/>
    <col min="5062" max="5306" width="9.140625" style="7"/>
    <col min="5307" max="5307" width="20.140625" style="7" customWidth="1"/>
    <col min="5308" max="5308" width="4" style="7" customWidth="1"/>
    <col min="5309" max="5309" width="19.5703125" style="7" customWidth="1"/>
    <col min="5310" max="5317" width="11" style="7" customWidth="1"/>
    <col min="5318" max="5562" width="9.140625" style="7"/>
    <col min="5563" max="5563" width="20.140625" style="7" customWidth="1"/>
    <col min="5564" max="5564" width="4" style="7" customWidth="1"/>
    <col min="5565" max="5565" width="19.5703125" style="7" customWidth="1"/>
    <col min="5566" max="5573" width="11" style="7" customWidth="1"/>
    <col min="5574" max="5818" width="9.140625" style="7"/>
    <col min="5819" max="5819" width="20.140625" style="7" customWidth="1"/>
    <col min="5820" max="5820" width="4" style="7" customWidth="1"/>
    <col min="5821" max="5821" width="19.5703125" style="7" customWidth="1"/>
    <col min="5822" max="5829" width="11" style="7" customWidth="1"/>
    <col min="5830" max="6074" width="9.140625" style="7"/>
    <col min="6075" max="6075" width="20.140625" style="7" customWidth="1"/>
    <col min="6076" max="6076" width="4" style="7" customWidth="1"/>
    <col min="6077" max="6077" width="19.5703125" style="7" customWidth="1"/>
    <col min="6078" max="6085" width="11" style="7" customWidth="1"/>
    <col min="6086" max="6330" width="9.140625" style="7"/>
    <col min="6331" max="6331" width="20.140625" style="7" customWidth="1"/>
    <col min="6332" max="6332" width="4" style="7" customWidth="1"/>
    <col min="6333" max="6333" width="19.5703125" style="7" customWidth="1"/>
    <col min="6334" max="6341" width="11" style="7" customWidth="1"/>
    <col min="6342" max="6586" width="9.140625" style="7"/>
    <col min="6587" max="6587" width="20.140625" style="7" customWidth="1"/>
    <col min="6588" max="6588" width="4" style="7" customWidth="1"/>
    <col min="6589" max="6589" width="19.5703125" style="7" customWidth="1"/>
    <col min="6590" max="6597" width="11" style="7" customWidth="1"/>
    <col min="6598" max="6842" width="9.140625" style="7"/>
    <col min="6843" max="6843" width="20.140625" style="7" customWidth="1"/>
    <col min="6844" max="6844" width="4" style="7" customWidth="1"/>
    <col min="6845" max="6845" width="19.5703125" style="7" customWidth="1"/>
    <col min="6846" max="6853" width="11" style="7" customWidth="1"/>
    <col min="6854" max="7098" width="9.140625" style="7"/>
    <col min="7099" max="7099" width="20.140625" style="7" customWidth="1"/>
    <col min="7100" max="7100" width="4" style="7" customWidth="1"/>
    <col min="7101" max="7101" width="19.5703125" style="7" customWidth="1"/>
    <col min="7102" max="7109" width="11" style="7" customWidth="1"/>
    <col min="7110" max="7354" width="9.140625" style="7"/>
    <col min="7355" max="7355" width="20.140625" style="7" customWidth="1"/>
    <col min="7356" max="7356" width="4" style="7" customWidth="1"/>
    <col min="7357" max="7357" width="19.5703125" style="7" customWidth="1"/>
    <col min="7358" max="7365" width="11" style="7" customWidth="1"/>
    <col min="7366" max="7610" width="9.140625" style="7"/>
    <col min="7611" max="7611" width="20.140625" style="7" customWidth="1"/>
    <col min="7612" max="7612" width="4" style="7" customWidth="1"/>
    <col min="7613" max="7613" width="19.5703125" style="7" customWidth="1"/>
    <col min="7614" max="7621" width="11" style="7" customWidth="1"/>
    <col min="7622" max="7866" width="9.140625" style="7"/>
    <col min="7867" max="7867" width="20.140625" style="7" customWidth="1"/>
    <col min="7868" max="7868" width="4" style="7" customWidth="1"/>
    <col min="7869" max="7869" width="19.5703125" style="7" customWidth="1"/>
    <col min="7870" max="7877" width="11" style="7" customWidth="1"/>
    <col min="7878" max="8122" width="9.140625" style="7"/>
    <col min="8123" max="8123" width="20.140625" style="7" customWidth="1"/>
    <col min="8124" max="8124" width="4" style="7" customWidth="1"/>
    <col min="8125" max="8125" width="19.5703125" style="7" customWidth="1"/>
    <col min="8126" max="8133" width="11" style="7" customWidth="1"/>
    <col min="8134" max="8378" width="9.140625" style="7"/>
    <col min="8379" max="8379" width="20.140625" style="7" customWidth="1"/>
    <col min="8380" max="8380" width="4" style="7" customWidth="1"/>
    <col min="8381" max="8381" width="19.5703125" style="7" customWidth="1"/>
    <col min="8382" max="8389" width="11" style="7" customWidth="1"/>
    <col min="8390" max="8634" width="9.140625" style="7"/>
    <col min="8635" max="8635" width="20.140625" style="7" customWidth="1"/>
    <col min="8636" max="8636" width="4" style="7" customWidth="1"/>
    <col min="8637" max="8637" width="19.5703125" style="7" customWidth="1"/>
    <col min="8638" max="8645" width="11" style="7" customWidth="1"/>
    <col min="8646" max="8890" width="9.140625" style="7"/>
    <col min="8891" max="8891" width="20.140625" style="7" customWidth="1"/>
    <col min="8892" max="8892" width="4" style="7" customWidth="1"/>
    <col min="8893" max="8893" width="19.5703125" style="7" customWidth="1"/>
    <col min="8894" max="8901" width="11" style="7" customWidth="1"/>
    <col min="8902" max="9146" width="9.140625" style="7"/>
    <col min="9147" max="9147" width="20.140625" style="7" customWidth="1"/>
    <col min="9148" max="9148" width="4" style="7" customWidth="1"/>
    <col min="9149" max="9149" width="19.5703125" style="7" customWidth="1"/>
    <col min="9150" max="9157" width="11" style="7" customWidth="1"/>
    <col min="9158" max="9402" width="9.140625" style="7"/>
    <col min="9403" max="9403" width="20.140625" style="7" customWidth="1"/>
    <col min="9404" max="9404" width="4" style="7" customWidth="1"/>
    <col min="9405" max="9405" width="19.5703125" style="7" customWidth="1"/>
    <col min="9406" max="9413" width="11" style="7" customWidth="1"/>
    <col min="9414" max="9658" width="9.140625" style="7"/>
    <col min="9659" max="9659" width="20.140625" style="7" customWidth="1"/>
    <col min="9660" max="9660" width="4" style="7" customWidth="1"/>
    <col min="9661" max="9661" width="19.5703125" style="7" customWidth="1"/>
    <col min="9662" max="9669" width="11" style="7" customWidth="1"/>
    <col min="9670" max="9914" width="9.140625" style="7"/>
    <col min="9915" max="9915" width="20.140625" style="7" customWidth="1"/>
    <col min="9916" max="9916" width="4" style="7" customWidth="1"/>
    <col min="9917" max="9917" width="19.5703125" style="7" customWidth="1"/>
    <col min="9918" max="9925" width="11" style="7" customWidth="1"/>
    <col min="9926" max="10170" width="9.140625" style="7"/>
    <col min="10171" max="10171" width="20.140625" style="7" customWidth="1"/>
    <col min="10172" max="10172" width="4" style="7" customWidth="1"/>
    <col min="10173" max="10173" width="19.5703125" style="7" customWidth="1"/>
    <col min="10174" max="10181" width="11" style="7" customWidth="1"/>
    <col min="10182" max="10426" width="9.140625" style="7"/>
    <col min="10427" max="10427" width="20.140625" style="7" customWidth="1"/>
    <col min="10428" max="10428" width="4" style="7" customWidth="1"/>
    <col min="10429" max="10429" width="19.5703125" style="7" customWidth="1"/>
    <col min="10430" max="10437" width="11" style="7" customWidth="1"/>
    <col min="10438" max="10682" width="9.140625" style="7"/>
    <col min="10683" max="10683" width="20.140625" style="7" customWidth="1"/>
    <col min="10684" max="10684" width="4" style="7" customWidth="1"/>
    <col min="10685" max="10685" width="19.5703125" style="7" customWidth="1"/>
    <col min="10686" max="10693" width="11" style="7" customWidth="1"/>
    <col min="10694" max="10938" width="9.140625" style="7"/>
    <col min="10939" max="10939" width="20.140625" style="7" customWidth="1"/>
    <col min="10940" max="10940" width="4" style="7" customWidth="1"/>
    <col min="10941" max="10941" width="19.5703125" style="7" customWidth="1"/>
    <col min="10942" max="10949" width="11" style="7" customWidth="1"/>
    <col min="10950" max="11194" width="9.140625" style="7"/>
    <col min="11195" max="11195" width="20.140625" style="7" customWidth="1"/>
    <col min="11196" max="11196" width="4" style="7" customWidth="1"/>
    <col min="11197" max="11197" width="19.5703125" style="7" customWidth="1"/>
    <col min="11198" max="11205" width="11" style="7" customWidth="1"/>
    <col min="11206" max="11450" width="9.140625" style="7"/>
    <col min="11451" max="11451" width="20.140625" style="7" customWidth="1"/>
    <col min="11452" max="11452" width="4" style="7" customWidth="1"/>
    <col min="11453" max="11453" width="19.5703125" style="7" customWidth="1"/>
    <col min="11454" max="11461" width="11" style="7" customWidth="1"/>
    <col min="11462" max="11706" width="9.140625" style="7"/>
    <col min="11707" max="11707" width="20.140625" style="7" customWidth="1"/>
    <col min="11708" max="11708" width="4" style="7" customWidth="1"/>
    <col min="11709" max="11709" width="19.5703125" style="7" customWidth="1"/>
    <col min="11710" max="11717" width="11" style="7" customWidth="1"/>
    <col min="11718" max="11962" width="9.140625" style="7"/>
    <col min="11963" max="11963" width="20.140625" style="7" customWidth="1"/>
    <col min="11964" max="11964" width="4" style="7" customWidth="1"/>
    <col min="11965" max="11965" width="19.5703125" style="7" customWidth="1"/>
    <col min="11966" max="11973" width="11" style="7" customWidth="1"/>
    <col min="11974" max="12218" width="9.140625" style="7"/>
    <col min="12219" max="12219" width="20.140625" style="7" customWidth="1"/>
    <col min="12220" max="12220" width="4" style="7" customWidth="1"/>
    <col min="12221" max="12221" width="19.5703125" style="7" customWidth="1"/>
    <col min="12222" max="12229" width="11" style="7" customWidth="1"/>
    <col min="12230" max="12474" width="9.140625" style="7"/>
    <col min="12475" max="12475" width="20.140625" style="7" customWidth="1"/>
    <col min="12476" max="12476" width="4" style="7" customWidth="1"/>
    <col min="12477" max="12477" width="19.5703125" style="7" customWidth="1"/>
    <col min="12478" max="12485" width="11" style="7" customWidth="1"/>
    <col min="12486" max="12730" width="9.140625" style="7"/>
    <col min="12731" max="12731" width="20.140625" style="7" customWidth="1"/>
    <col min="12732" max="12732" width="4" style="7" customWidth="1"/>
    <col min="12733" max="12733" width="19.5703125" style="7" customWidth="1"/>
    <col min="12734" max="12741" width="11" style="7" customWidth="1"/>
    <col min="12742" max="12986" width="9.140625" style="7"/>
    <col min="12987" max="12987" width="20.140625" style="7" customWidth="1"/>
    <col min="12988" max="12988" width="4" style="7" customWidth="1"/>
    <col min="12989" max="12989" width="19.5703125" style="7" customWidth="1"/>
    <col min="12990" max="12997" width="11" style="7" customWidth="1"/>
    <col min="12998" max="13242" width="9.140625" style="7"/>
    <col min="13243" max="13243" width="20.140625" style="7" customWidth="1"/>
    <col min="13244" max="13244" width="4" style="7" customWidth="1"/>
    <col min="13245" max="13245" width="19.5703125" style="7" customWidth="1"/>
    <col min="13246" max="13253" width="11" style="7" customWidth="1"/>
    <col min="13254" max="13498" width="9.140625" style="7"/>
    <col min="13499" max="13499" width="20.140625" style="7" customWidth="1"/>
    <col min="13500" max="13500" width="4" style="7" customWidth="1"/>
    <col min="13501" max="13501" width="19.5703125" style="7" customWidth="1"/>
    <col min="13502" max="13509" width="11" style="7" customWidth="1"/>
    <col min="13510" max="13754" width="9.140625" style="7"/>
    <col min="13755" max="13755" width="20.140625" style="7" customWidth="1"/>
    <col min="13756" max="13756" width="4" style="7" customWidth="1"/>
    <col min="13757" max="13757" width="19.5703125" style="7" customWidth="1"/>
    <col min="13758" max="13765" width="11" style="7" customWidth="1"/>
    <col min="13766" max="14010" width="9.140625" style="7"/>
    <col min="14011" max="14011" width="20.140625" style="7" customWidth="1"/>
    <col min="14012" max="14012" width="4" style="7" customWidth="1"/>
    <col min="14013" max="14013" width="19.5703125" style="7" customWidth="1"/>
    <col min="14014" max="14021" width="11" style="7" customWidth="1"/>
    <col min="14022" max="14266" width="9.140625" style="7"/>
    <col min="14267" max="14267" width="20.140625" style="7" customWidth="1"/>
    <col min="14268" max="14268" width="4" style="7" customWidth="1"/>
    <col min="14269" max="14269" width="19.5703125" style="7" customWidth="1"/>
    <col min="14270" max="14277" width="11" style="7" customWidth="1"/>
    <col min="14278" max="14522" width="9.140625" style="7"/>
    <col min="14523" max="14523" width="20.140625" style="7" customWidth="1"/>
    <col min="14524" max="14524" width="4" style="7" customWidth="1"/>
    <col min="14525" max="14525" width="19.5703125" style="7" customWidth="1"/>
    <col min="14526" max="14533" width="11" style="7" customWidth="1"/>
    <col min="14534" max="14778" width="9.140625" style="7"/>
    <col min="14779" max="14779" width="20.140625" style="7" customWidth="1"/>
    <col min="14780" max="14780" width="4" style="7" customWidth="1"/>
    <col min="14781" max="14781" width="19.5703125" style="7" customWidth="1"/>
    <col min="14782" max="14789" width="11" style="7" customWidth="1"/>
    <col min="14790" max="15034" width="9.140625" style="7"/>
    <col min="15035" max="15035" width="20.140625" style="7" customWidth="1"/>
    <col min="15036" max="15036" width="4" style="7" customWidth="1"/>
    <col min="15037" max="15037" width="19.5703125" style="7" customWidth="1"/>
    <col min="15038" max="15045" width="11" style="7" customWidth="1"/>
    <col min="15046" max="15290" width="9.140625" style="7"/>
    <col min="15291" max="15291" width="20.140625" style="7" customWidth="1"/>
    <col min="15292" max="15292" width="4" style="7" customWidth="1"/>
    <col min="15293" max="15293" width="19.5703125" style="7" customWidth="1"/>
    <col min="15294" max="15301" width="11" style="7" customWidth="1"/>
    <col min="15302" max="15546" width="9.140625" style="7"/>
    <col min="15547" max="15547" width="20.140625" style="7" customWidth="1"/>
    <col min="15548" max="15548" width="4" style="7" customWidth="1"/>
    <col min="15549" max="15549" width="19.5703125" style="7" customWidth="1"/>
    <col min="15550" max="15557" width="11" style="7" customWidth="1"/>
    <col min="15558" max="15802" width="9.140625" style="7"/>
    <col min="15803" max="15803" width="20.140625" style="7" customWidth="1"/>
    <col min="15804" max="15804" width="4" style="7" customWidth="1"/>
    <col min="15805" max="15805" width="19.5703125" style="7" customWidth="1"/>
    <col min="15806" max="15813" width="11" style="7" customWidth="1"/>
    <col min="15814" max="16058" width="9.140625" style="7"/>
    <col min="16059" max="16059" width="20.140625" style="7" customWidth="1"/>
    <col min="16060" max="16060" width="4" style="7" customWidth="1"/>
    <col min="16061" max="16061" width="19.5703125" style="7" customWidth="1"/>
    <col min="16062" max="16069" width="11" style="7" customWidth="1"/>
    <col min="16070" max="16384" width="9.140625" style="7"/>
  </cols>
  <sheetData>
    <row r="1" spans="1:3" ht="30" customHeight="1" x14ac:dyDescent="0.25">
      <c r="A1" s="641" t="s">
        <v>64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108">
        <f>SUM(B7:B18)</f>
        <v>44681600</v>
      </c>
      <c r="C5" s="108">
        <f>SUM(C7:C18)</f>
        <v>31986807.23</v>
      </c>
    </row>
    <row r="6" spans="1:3" s="12" customFormat="1" x14ac:dyDescent="0.25">
      <c r="A6" s="10" t="s">
        <v>4</v>
      </c>
      <c r="B6" s="74"/>
      <c r="C6" s="74"/>
    </row>
    <row r="7" spans="1:3" s="12" customFormat="1" x14ac:dyDescent="0.25">
      <c r="A7" s="13" t="s">
        <v>8</v>
      </c>
      <c r="B7" s="215">
        <v>15900230</v>
      </c>
      <c r="C7" s="217">
        <v>10974587.880000001</v>
      </c>
    </row>
    <row r="8" spans="1:3" s="12" customFormat="1" x14ac:dyDescent="0.25">
      <c r="A8" s="13" t="s">
        <v>13</v>
      </c>
      <c r="B8" s="215"/>
      <c r="C8" s="217"/>
    </row>
    <row r="9" spans="1:3" s="12" customFormat="1" x14ac:dyDescent="0.25">
      <c r="A9" s="13" t="s">
        <v>9</v>
      </c>
      <c r="B9" s="215">
        <v>4801870</v>
      </c>
      <c r="C9" s="217">
        <v>3053180.01</v>
      </c>
    </row>
    <row r="10" spans="1:3" s="12" customFormat="1" x14ac:dyDescent="0.25">
      <c r="A10" s="13" t="s">
        <v>10</v>
      </c>
      <c r="B10" s="215">
        <v>36190</v>
      </c>
      <c r="C10" s="217">
        <v>20768.34</v>
      </c>
    </row>
    <row r="11" spans="1:3" s="12" customFormat="1" x14ac:dyDescent="0.25">
      <c r="A11" s="13" t="s">
        <v>15</v>
      </c>
      <c r="B11" s="215">
        <v>208928</v>
      </c>
      <c r="C11" s="217">
        <v>85767.23</v>
      </c>
    </row>
    <row r="12" spans="1:3" s="12" customFormat="1" ht="23.25" x14ac:dyDescent="0.25">
      <c r="A12" s="13" t="s">
        <v>14</v>
      </c>
      <c r="B12" s="215"/>
      <c r="C12" s="217"/>
    </row>
    <row r="13" spans="1:3" s="12" customFormat="1" x14ac:dyDescent="0.25">
      <c r="A13" s="13" t="s">
        <v>16</v>
      </c>
      <c r="B13" s="215">
        <v>0</v>
      </c>
      <c r="C13" s="217">
        <v>0</v>
      </c>
    </row>
    <row r="14" spans="1:3" s="12" customFormat="1" x14ac:dyDescent="0.25">
      <c r="A14" s="13" t="s">
        <v>11</v>
      </c>
      <c r="B14" s="215">
        <v>11864100</v>
      </c>
      <c r="C14" s="217">
        <v>9201048.4000000004</v>
      </c>
    </row>
    <row r="15" spans="1:3" s="12" customFormat="1" x14ac:dyDescent="0.25">
      <c r="A15" s="13" t="s">
        <v>12</v>
      </c>
      <c r="B15" s="215">
        <v>7069830</v>
      </c>
      <c r="C15" s="217">
        <v>4819933.17</v>
      </c>
    </row>
    <row r="16" spans="1:3" s="12" customFormat="1" x14ac:dyDescent="0.25">
      <c r="A16" s="10" t="s">
        <v>5</v>
      </c>
      <c r="B16" s="215">
        <v>30000</v>
      </c>
      <c r="C16" s="217">
        <v>15000</v>
      </c>
    </row>
    <row r="17" spans="1:3" s="12" customFormat="1" ht="30" customHeight="1" x14ac:dyDescent="0.25">
      <c r="A17" s="10" t="s">
        <v>6</v>
      </c>
      <c r="B17" s="215">
        <v>850800</v>
      </c>
      <c r="C17" s="217">
        <v>752448</v>
      </c>
    </row>
    <row r="18" spans="1:3" s="12" customFormat="1" ht="25.5" x14ac:dyDescent="0.25">
      <c r="A18" s="10" t="s">
        <v>7</v>
      </c>
      <c r="B18" s="215">
        <v>3919652</v>
      </c>
      <c r="C18" s="217">
        <v>3064074.2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108">
        <f>SUM(B24:B34)</f>
        <v>48280300</v>
      </c>
      <c r="C22" s="108">
        <f>SUM(C24:C34)</f>
        <v>31220096.16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217">
        <v>28345446</v>
      </c>
      <c r="C24" s="217">
        <v>18654359.859999999</v>
      </c>
    </row>
    <row r="25" spans="1:3" s="12" customFormat="1" x14ac:dyDescent="0.25">
      <c r="A25" s="13" t="s">
        <v>13</v>
      </c>
      <c r="B25" s="217">
        <v>250000</v>
      </c>
      <c r="C25" s="217">
        <v>35259.980000000003</v>
      </c>
    </row>
    <row r="26" spans="1:3" s="12" customFormat="1" x14ac:dyDescent="0.25">
      <c r="A26" s="13" t="s">
        <v>9</v>
      </c>
      <c r="B26" s="217">
        <v>8542854</v>
      </c>
      <c r="C26" s="217">
        <v>5553425</v>
      </c>
    </row>
    <row r="27" spans="1:3" s="12" customFormat="1" x14ac:dyDescent="0.25">
      <c r="A27" s="13" t="s">
        <v>10</v>
      </c>
      <c r="B27" s="217">
        <v>124987</v>
      </c>
      <c r="C27" s="217">
        <v>39988.58</v>
      </c>
    </row>
    <row r="28" spans="1:3" s="12" customFormat="1" ht="23.25" x14ac:dyDescent="0.25">
      <c r="A28" s="13" t="s">
        <v>14</v>
      </c>
      <c r="B28" s="217">
        <v>550000</v>
      </c>
      <c r="C28" s="217">
        <v>54451.32</v>
      </c>
    </row>
    <row r="29" spans="1:3" s="12" customFormat="1" x14ac:dyDescent="0.25">
      <c r="A29" s="13" t="s">
        <v>18</v>
      </c>
      <c r="B29" s="217">
        <v>380000</v>
      </c>
      <c r="C29" s="217">
        <v>194428.35</v>
      </c>
    </row>
    <row r="30" spans="1:3" s="12" customFormat="1" x14ac:dyDescent="0.25">
      <c r="A30" s="13" t="s">
        <v>11</v>
      </c>
      <c r="B30" s="223">
        <v>330000</v>
      </c>
      <c r="C30" s="223">
        <v>211718.22</v>
      </c>
    </row>
    <row r="31" spans="1:3" s="12" customFormat="1" x14ac:dyDescent="0.25">
      <c r="A31" s="13" t="s">
        <v>12</v>
      </c>
      <c r="B31" s="223">
        <v>2941900</v>
      </c>
      <c r="C31" s="223">
        <v>1120457.98</v>
      </c>
    </row>
    <row r="32" spans="1:3" s="12" customFormat="1" x14ac:dyDescent="0.25">
      <c r="A32" s="10" t="s">
        <v>5</v>
      </c>
      <c r="B32" s="223">
        <v>516000</v>
      </c>
      <c r="C32" s="223">
        <v>227218</v>
      </c>
    </row>
    <row r="33" spans="1:3" s="12" customFormat="1" ht="25.5" x14ac:dyDescent="0.25">
      <c r="A33" s="10" t="s">
        <v>6</v>
      </c>
      <c r="B33" s="223">
        <v>2696331</v>
      </c>
      <c r="C33" s="223">
        <v>2227154</v>
      </c>
    </row>
    <row r="34" spans="1:3" s="12" customFormat="1" ht="25.5" x14ac:dyDescent="0.25">
      <c r="A34" s="10" t="s">
        <v>7</v>
      </c>
      <c r="B34" s="217">
        <v>3602782</v>
      </c>
      <c r="C34" s="217">
        <v>2901634.87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26363500</v>
      </c>
      <c r="C38" s="8">
        <f>SUM(C40:C50)</f>
        <v>17736847.370000001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215">
        <v>17188556</v>
      </c>
      <c r="C40" s="218">
        <v>11429902.109999999</v>
      </c>
    </row>
    <row r="41" spans="1:3" s="12" customFormat="1" x14ac:dyDescent="0.25">
      <c r="A41" s="13" t="s">
        <v>13</v>
      </c>
      <c r="B41" s="215"/>
      <c r="C41" s="217"/>
    </row>
    <row r="42" spans="1:3" s="12" customFormat="1" x14ac:dyDescent="0.25">
      <c r="A42" s="13" t="s">
        <v>9</v>
      </c>
      <c r="B42" s="215">
        <v>5190944</v>
      </c>
      <c r="C42" s="219">
        <v>3412551.21</v>
      </c>
    </row>
    <row r="43" spans="1:3" s="12" customFormat="1" x14ac:dyDescent="0.25">
      <c r="A43" s="13" t="s">
        <v>10</v>
      </c>
      <c r="B43" s="215"/>
      <c r="C43" s="217"/>
    </row>
    <row r="44" spans="1:3" s="12" customFormat="1" ht="23.25" x14ac:dyDescent="0.25">
      <c r="A44" s="13" t="s">
        <v>14</v>
      </c>
      <c r="B44" s="215"/>
      <c r="C44" s="217"/>
    </row>
    <row r="45" spans="1:3" s="12" customFormat="1" x14ac:dyDescent="0.25">
      <c r="A45" s="13" t="s">
        <v>18</v>
      </c>
      <c r="B45" s="215"/>
      <c r="C45" s="217"/>
    </row>
    <row r="46" spans="1:3" s="12" customFormat="1" x14ac:dyDescent="0.25">
      <c r="A46" s="13" t="s">
        <v>11</v>
      </c>
      <c r="B46" s="215">
        <v>80000</v>
      </c>
      <c r="C46" s="220">
        <v>98400</v>
      </c>
    </row>
    <row r="47" spans="1:3" s="12" customFormat="1" x14ac:dyDescent="0.25">
      <c r="A47" s="13" t="s">
        <v>12</v>
      </c>
      <c r="B47" s="215">
        <v>750000</v>
      </c>
      <c r="C47" s="220">
        <v>334650.34999999998</v>
      </c>
    </row>
    <row r="48" spans="1:3" s="12" customFormat="1" x14ac:dyDescent="0.25">
      <c r="A48" s="10" t="s">
        <v>5</v>
      </c>
      <c r="B48" s="215">
        <v>22967</v>
      </c>
      <c r="C48" s="220">
        <v>22967</v>
      </c>
    </row>
    <row r="49" spans="1:3" s="12" customFormat="1" ht="25.5" x14ac:dyDescent="0.25">
      <c r="A49" s="10" t="s">
        <v>6</v>
      </c>
      <c r="B49" s="215">
        <v>85000</v>
      </c>
      <c r="C49" s="220">
        <v>53988</v>
      </c>
    </row>
    <row r="50" spans="1:3" s="12" customFormat="1" ht="25.5" x14ac:dyDescent="0.25">
      <c r="A50" s="10" t="s">
        <v>7</v>
      </c>
      <c r="B50" s="215">
        <v>3046033</v>
      </c>
      <c r="C50" s="220">
        <v>2384388.7000000002</v>
      </c>
    </row>
    <row r="51" spans="1:3" s="12" customFormat="1" x14ac:dyDescent="0.25">
      <c r="A51" s="10"/>
      <c r="B51" s="118"/>
      <c r="C51" s="118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108">
        <f>B56+B58+B59+B61+B62+B63+B64+B65+B66+B57+B60</f>
        <v>15300800</v>
      </c>
      <c r="C54" s="108">
        <f>C56+C58+C59+C61+C62+C63+C64+C65+C66+C57+C60</f>
        <v>10865835.030000001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215">
        <v>9785637</v>
      </c>
      <c r="C56" s="220">
        <v>6680185</v>
      </c>
    </row>
    <row r="57" spans="1:3" s="12" customFormat="1" x14ac:dyDescent="0.25">
      <c r="A57" s="13" t="s">
        <v>13</v>
      </c>
      <c r="B57" s="215">
        <v>0</v>
      </c>
      <c r="C57" s="220">
        <v>0</v>
      </c>
    </row>
    <row r="58" spans="1:3" s="12" customFormat="1" x14ac:dyDescent="0.25">
      <c r="A58" s="13" t="s">
        <v>9</v>
      </c>
      <c r="B58" s="215">
        <v>2955263</v>
      </c>
      <c r="C58" s="220">
        <v>2004884.41</v>
      </c>
    </row>
    <row r="59" spans="1:3" s="12" customFormat="1" x14ac:dyDescent="0.25">
      <c r="A59" s="13" t="s">
        <v>10</v>
      </c>
      <c r="B59" s="215">
        <v>14000</v>
      </c>
      <c r="C59" s="220">
        <v>10060.48</v>
      </c>
    </row>
    <row r="60" spans="1:3" s="12" customFormat="1" ht="23.25" x14ac:dyDescent="0.25">
      <c r="A60" s="13" t="s">
        <v>14</v>
      </c>
      <c r="B60" s="215"/>
      <c r="C60" s="220"/>
    </row>
    <row r="61" spans="1:3" s="12" customFormat="1" x14ac:dyDescent="0.25">
      <c r="A61" s="13" t="s">
        <v>21</v>
      </c>
      <c r="B61" s="215">
        <v>42000</v>
      </c>
      <c r="C61" s="220">
        <v>29020.32</v>
      </c>
    </row>
    <row r="62" spans="1:3" s="12" customFormat="1" x14ac:dyDescent="0.25">
      <c r="A62" s="13" t="s">
        <v>11</v>
      </c>
      <c r="B62" s="215">
        <v>55150</v>
      </c>
      <c r="C62" s="220">
        <v>22002.74</v>
      </c>
    </row>
    <row r="63" spans="1:3" s="12" customFormat="1" x14ac:dyDescent="0.25">
      <c r="A63" s="13" t="s">
        <v>12</v>
      </c>
      <c r="B63" s="215">
        <v>73980</v>
      </c>
      <c r="C63" s="220">
        <v>54431.12</v>
      </c>
    </row>
    <row r="64" spans="1:3" s="12" customFormat="1" x14ac:dyDescent="0.25">
      <c r="A64" s="10" t="s">
        <v>5</v>
      </c>
      <c r="B64" s="215">
        <v>0</v>
      </c>
      <c r="C64" s="220">
        <v>0</v>
      </c>
    </row>
    <row r="65" spans="1:3" s="12" customFormat="1" ht="25.5" x14ac:dyDescent="0.25">
      <c r="A65" s="10" t="s">
        <v>6</v>
      </c>
      <c r="B65" s="215">
        <v>101544.46</v>
      </c>
      <c r="C65" s="220">
        <v>101544.46</v>
      </c>
    </row>
    <row r="66" spans="1:3" s="12" customFormat="1" ht="25.5" x14ac:dyDescent="0.25">
      <c r="A66" s="10" t="s">
        <v>7</v>
      </c>
      <c r="B66" s="215">
        <v>2273225.54</v>
      </c>
      <c r="C66" s="220">
        <v>1963706.5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4"/>
      <c r="B68" s="14"/>
      <c r="C68" s="14"/>
    </row>
    <row r="69" spans="1:3" s="12" customFormat="1" x14ac:dyDescent="0.25">
      <c r="A69" s="15" t="s">
        <v>0</v>
      </c>
      <c r="B69" s="15" t="s">
        <v>2</v>
      </c>
      <c r="C69" s="15" t="s">
        <v>3</v>
      </c>
    </row>
    <row r="70" spans="1:3" s="12" customFormat="1" x14ac:dyDescent="0.25">
      <c r="A70" s="15" t="s">
        <v>1</v>
      </c>
      <c r="B70" s="15">
        <v>2</v>
      </c>
      <c r="C70" s="15">
        <v>3</v>
      </c>
    </row>
    <row r="71" spans="1:3" s="12" customFormat="1" x14ac:dyDescent="0.25">
      <c r="A71" s="3" t="s">
        <v>23</v>
      </c>
      <c r="B71" s="108">
        <f>B73+B75+B76+B79+B80+B81+B82+B83+B74+B77+B78</f>
        <v>25800100</v>
      </c>
      <c r="C71" s="108">
        <f>SUM(C73:C83)</f>
        <v>16094158.880000001</v>
      </c>
    </row>
    <row r="72" spans="1:3" s="12" customFormat="1" x14ac:dyDescent="0.25">
      <c r="A72" s="10" t="s">
        <v>4</v>
      </c>
      <c r="B72" s="74"/>
      <c r="C72" s="74"/>
    </row>
    <row r="73" spans="1:3" s="12" customFormat="1" x14ac:dyDescent="0.25">
      <c r="A73" s="13" t="s">
        <v>8</v>
      </c>
      <c r="B73" s="220">
        <v>13803420</v>
      </c>
      <c r="C73" s="220">
        <v>8447110.2899999991</v>
      </c>
    </row>
    <row r="74" spans="1:3" s="12" customFormat="1" x14ac:dyDescent="0.25">
      <c r="A74" s="13" t="s">
        <v>13</v>
      </c>
      <c r="B74" s="220">
        <v>24815</v>
      </c>
      <c r="C74" s="220">
        <v>21815</v>
      </c>
    </row>
    <row r="75" spans="1:3" s="12" customFormat="1" x14ac:dyDescent="0.25">
      <c r="A75" s="13" t="s">
        <v>9</v>
      </c>
      <c r="B75" s="220">
        <v>4168580</v>
      </c>
      <c r="C75" s="220">
        <v>2550639.0499999998</v>
      </c>
    </row>
    <row r="76" spans="1:3" s="12" customFormat="1" x14ac:dyDescent="0.25">
      <c r="A76" s="13" t="s">
        <v>10</v>
      </c>
      <c r="B76" s="220">
        <v>16000</v>
      </c>
      <c r="C76" s="220">
        <v>10304.59</v>
      </c>
    </row>
    <row r="77" spans="1:3" s="12" customFormat="1" ht="23.25" x14ac:dyDescent="0.25">
      <c r="A77" s="13" t="s">
        <v>14</v>
      </c>
      <c r="B77" s="220">
        <v>27430</v>
      </c>
      <c r="C77" s="220">
        <v>27430</v>
      </c>
    </row>
    <row r="78" spans="1:3" s="12" customFormat="1" x14ac:dyDescent="0.25">
      <c r="A78" s="13" t="s">
        <v>21</v>
      </c>
      <c r="B78" s="220">
        <v>82000</v>
      </c>
      <c r="C78" s="220">
        <v>51882.47</v>
      </c>
    </row>
    <row r="79" spans="1:3" s="12" customFormat="1" x14ac:dyDescent="0.25">
      <c r="A79" s="13" t="s">
        <v>11</v>
      </c>
      <c r="B79" s="220">
        <v>132000</v>
      </c>
      <c r="C79" s="220">
        <v>131670</v>
      </c>
    </row>
    <row r="80" spans="1:3" s="12" customFormat="1" x14ac:dyDescent="0.25">
      <c r="A80" s="13" t="s">
        <v>12</v>
      </c>
      <c r="B80" s="220">
        <v>455355</v>
      </c>
      <c r="C80" s="220">
        <v>264211.46999999997</v>
      </c>
    </row>
    <row r="81" spans="1:3" s="12" customFormat="1" x14ac:dyDescent="0.25">
      <c r="A81" s="10" t="s">
        <v>5</v>
      </c>
      <c r="B81" s="220">
        <v>353000</v>
      </c>
      <c r="C81" s="220">
        <v>13686</v>
      </c>
    </row>
    <row r="82" spans="1:3" s="12" customFormat="1" ht="25.5" x14ac:dyDescent="0.25">
      <c r="A82" s="10" t="s">
        <v>6</v>
      </c>
      <c r="B82" s="220">
        <v>1892056</v>
      </c>
      <c r="C82" s="220">
        <v>302056</v>
      </c>
    </row>
    <row r="83" spans="1:3" s="12" customFormat="1" ht="25.5" x14ac:dyDescent="0.25">
      <c r="A83" s="10" t="s">
        <v>7</v>
      </c>
      <c r="B83" s="220">
        <v>4845444</v>
      </c>
      <c r="C83" s="220">
        <v>4273354.01</v>
      </c>
    </row>
    <row r="84" spans="1:3" s="12" customFormat="1" x14ac:dyDescent="0.25">
      <c r="A84" s="14"/>
      <c r="B84" s="14"/>
      <c r="C84" s="14"/>
    </row>
    <row r="85" spans="1:3" s="12" customFormat="1" x14ac:dyDescent="0.25">
      <c r="A85" s="15" t="s">
        <v>0</v>
      </c>
      <c r="B85" s="15" t="s">
        <v>2</v>
      </c>
      <c r="C85" s="15" t="s">
        <v>3</v>
      </c>
    </row>
    <row r="86" spans="1:3" s="12" customFormat="1" x14ac:dyDescent="0.25">
      <c r="A86" s="15" t="s">
        <v>1</v>
      </c>
      <c r="B86" s="15">
        <v>2</v>
      </c>
      <c r="C86" s="15">
        <v>3</v>
      </c>
    </row>
    <row r="87" spans="1:3" s="12" customFormat="1" ht="18" customHeight="1" x14ac:dyDescent="0.25">
      <c r="A87" s="3" t="s">
        <v>24</v>
      </c>
      <c r="B87" s="108">
        <f>SUM(B89:B99)</f>
        <v>37305000</v>
      </c>
      <c r="C87" s="108">
        <f>SUM(C89:C99)</f>
        <v>23321226.140000001</v>
      </c>
    </row>
    <row r="88" spans="1:3" s="12" customFormat="1" x14ac:dyDescent="0.25">
      <c r="A88" s="10" t="s">
        <v>4</v>
      </c>
      <c r="B88" s="74"/>
      <c r="C88" s="74"/>
    </row>
    <row r="89" spans="1:3" s="12" customFormat="1" x14ac:dyDescent="0.25">
      <c r="A89" s="13" t="s">
        <v>8</v>
      </c>
      <c r="B89" s="223">
        <v>21952150</v>
      </c>
      <c r="C89" s="223">
        <v>14882438.960000001</v>
      </c>
    </row>
    <row r="90" spans="1:3" s="12" customFormat="1" x14ac:dyDescent="0.25">
      <c r="A90" s="13" t="s">
        <v>13</v>
      </c>
      <c r="B90" s="223">
        <v>0</v>
      </c>
      <c r="C90" s="223">
        <v>0</v>
      </c>
    </row>
    <row r="91" spans="1:3" s="12" customFormat="1" x14ac:dyDescent="0.25">
      <c r="A91" s="13" t="s">
        <v>9</v>
      </c>
      <c r="B91" s="223">
        <v>6629550</v>
      </c>
      <c r="C91" s="223">
        <v>4438087.18</v>
      </c>
    </row>
    <row r="92" spans="1:3" s="12" customFormat="1" x14ac:dyDescent="0.25">
      <c r="A92" s="13" t="s">
        <v>10</v>
      </c>
      <c r="B92" s="223">
        <v>44203</v>
      </c>
      <c r="C92" s="223">
        <v>26843.119999999999</v>
      </c>
    </row>
    <row r="93" spans="1:3" s="12" customFormat="1" ht="23.25" x14ac:dyDescent="0.25">
      <c r="A93" s="13" t="s">
        <v>14</v>
      </c>
      <c r="B93" s="223">
        <v>0</v>
      </c>
      <c r="C93" s="223">
        <v>0</v>
      </c>
    </row>
    <row r="94" spans="1:3" s="12" customFormat="1" x14ac:dyDescent="0.25">
      <c r="A94" s="13" t="s">
        <v>21</v>
      </c>
      <c r="B94" s="223">
        <v>253030</v>
      </c>
      <c r="C94" s="223">
        <v>181146.14</v>
      </c>
    </row>
    <row r="95" spans="1:3" s="12" customFormat="1" x14ac:dyDescent="0.25">
      <c r="A95" s="13" t="s">
        <v>11</v>
      </c>
      <c r="B95" s="223">
        <v>372000</v>
      </c>
      <c r="C95" s="223">
        <v>17950</v>
      </c>
    </row>
    <row r="96" spans="1:3" s="12" customFormat="1" x14ac:dyDescent="0.25">
      <c r="A96" s="13" t="s">
        <v>12</v>
      </c>
      <c r="B96" s="223">
        <v>822576</v>
      </c>
      <c r="C96" s="224">
        <v>547885.24</v>
      </c>
    </row>
    <row r="97" spans="1:3" s="12" customFormat="1" x14ac:dyDescent="0.25">
      <c r="A97" s="10" t="s">
        <v>5</v>
      </c>
      <c r="B97" s="223">
        <v>73007</v>
      </c>
      <c r="C97" s="224">
        <v>53140.28</v>
      </c>
    </row>
    <row r="98" spans="1:3" s="12" customFormat="1" ht="25.5" x14ac:dyDescent="0.25">
      <c r="A98" s="10" t="s">
        <v>6</v>
      </c>
      <c r="B98" s="223">
        <v>3216301</v>
      </c>
      <c r="C98" s="223">
        <v>215574</v>
      </c>
    </row>
    <row r="99" spans="1:3" s="12" customFormat="1" ht="25.5" x14ac:dyDescent="0.25">
      <c r="A99" s="10" t="s">
        <v>7</v>
      </c>
      <c r="B99" s="223">
        <v>3942183</v>
      </c>
      <c r="C99" s="223">
        <v>2958161.22</v>
      </c>
    </row>
    <row r="100" spans="1:3" s="12" customFormat="1" x14ac:dyDescent="0.25">
      <c r="A100" s="14"/>
      <c r="B100" s="14"/>
      <c r="C100" s="14"/>
    </row>
    <row r="101" spans="1:3" s="12" customFormat="1" x14ac:dyDescent="0.25">
      <c r="A101" s="15" t="s">
        <v>0</v>
      </c>
      <c r="B101" s="15" t="s">
        <v>2</v>
      </c>
      <c r="C101" s="15" t="s">
        <v>3</v>
      </c>
    </row>
    <row r="102" spans="1:3" s="12" customFormat="1" x14ac:dyDescent="0.25">
      <c r="A102" s="15" t="s">
        <v>1</v>
      </c>
      <c r="B102" s="15">
        <v>2</v>
      </c>
      <c r="C102" s="15">
        <v>3</v>
      </c>
    </row>
    <row r="103" spans="1:3" s="12" customFormat="1" x14ac:dyDescent="0.25">
      <c r="A103" s="3" t="s">
        <v>25</v>
      </c>
      <c r="B103" s="8">
        <f>SUM(B105:B115)</f>
        <v>32658300</v>
      </c>
      <c r="C103" s="8">
        <f>SUM(C105:C115)</f>
        <v>22241495.899999999</v>
      </c>
    </row>
    <row r="104" spans="1:3" s="12" customFormat="1" x14ac:dyDescent="0.25">
      <c r="A104" s="10" t="s">
        <v>4</v>
      </c>
      <c r="B104" s="11"/>
      <c r="C104" s="11"/>
    </row>
    <row r="105" spans="1:3" s="12" customFormat="1" x14ac:dyDescent="0.25">
      <c r="A105" s="13" t="s">
        <v>8</v>
      </c>
      <c r="B105" s="215">
        <v>21720431</v>
      </c>
      <c r="C105" s="215">
        <v>14479677.409999998</v>
      </c>
    </row>
    <row r="106" spans="1:3" s="12" customFormat="1" x14ac:dyDescent="0.25">
      <c r="A106" s="13" t="s">
        <v>13</v>
      </c>
      <c r="B106" s="215"/>
      <c r="C106" s="215"/>
    </row>
    <row r="107" spans="1:3" s="12" customFormat="1" x14ac:dyDescent="0.25">
      <c r="A107" s="13" t="s">
        <v>9</v>
      </c>
      <c r="B107" s="215">
        <v>6559569</v>
      </c>
      <c r="C107" s="215">
        <v>4135707.6300000004</v>
      </c>
    </row>
    <row r="108" spans="1:3" s="12" customFormat="1" x14ac:dyDescent="0.25">
      <c r="A108" s="13" t="s">
        <v>10</v>
      </c>
      <c r="B108" s="215">
        <v>59937.78</v>
      </c>
      <c r="C108" s="215">
        <v>15331.07</v>
      </c>
    </row>
    <row r="109" spans="1:3" s="12" customFormat="1" ht="23.25" x14ac:dyDescent="0.25">
      <c r="A109" s="13" t="s">
        <v>14</v>
      </c>
      <c r="B109" s="215"/>
      <c r="C109" s="215"/>
    </row>
    <row r="110" spans="1:3" s="12" customFormat="1" x14ac:dyDescent="0.25">
      <c r="A110" s="13" t="s">
        <v>21</v>
      </c>
      <c r="B110" s="215">
        <v>94621.02</v>
      </c>
      <c r="C110" s="215">
        <v>62458.469999999994</v>
      </c>
    </row>
    <row r="111" spans="1:3" s="12" customFormat="1" x14ac:dyDescent="0.25">
      <c r="A111" s="13" t="s">
        <v>11</v>
      </c>
      <c r="B111" s="215"/>
      <c r="C111" s="215"/>
    </row>
    <row r="112" spans="1:3" s="12" customFormat="1" x14ac:dyDescent="0.25">
      <c r="A112" s="13" t="s">
        <v>12</v>
      </c>
      <c r="B112" s="215">
        <v>282941.2</v>
      </c>
      <c r="C112" s="215">
        <v>104145.51999999999</v>
      </c>
    </row>
    <row r="113" spans="1:3" s="12" customFormat="1" x14ac:dyDescent="0.25">
      <c r="A113" s="10" t="s">
        <v>5</v>
      </c>
      <c r="B113" s="215"/>
      <c r="C113" s="215"/>
    </row>
    <row r="114" spans="1:3" s="12" customFormat="1" ht="25.5" x14ac:dyDescent="0.25">
      <c r="A114" s="10" t="s">
        <v>6</v>
      </c>
      <c r="B114" s="215">
        <v>400000</v>
      </c>
      <c r="C114" s="215">
        <v>319563.84999999998</v>
      </c>
    </row>
    <row r="115" spans="1:3" s="12" customFormat="1" ht="25.5" x14ac:dyDescent="0.25">
      <c r="A115" s="10" t="s">
        <v>7</v>
      </c>
      <c r="B115" s="215">
        <v>3540800</v>
      </c>
      <c r="C115" s="215">
        <v>3124611.95</v>
      </c>
    </row>
    <row r="116" spans="1:3" s="12" customFormat="1" x14ac:dyDescent="0.25">
      <c r="A116" s="14"/>
      <c r="B116" s="14"/>
      <c r="C116" s="14"/>
    </row>
    <row r="117" spans="1:3" s="12" customFormat="1" ht="15.75" x14ac:dyDescent="0.25">
      <c r="A117" s="16" t="s">
        <v>0</v>
      </c>
      <c r="B117" s="16" t="s">
        <v>2</v>
      </c>
      <c r="C117" s="16" t="s">
        <v>3</v>
      </c>
    </row>
    <row r="118" spans="1:3" s="12" customFormat="1" ht="15.75" x14ac:dyDescent="0.25">
      <c r="A118" s="16" t="s">
        <v>1</v>
      </c>
      <c r="B118" s="16">
        <v>2</v>
      </c>
      <c r="C118" s="16">
        <v>3</v>
      </c>
    </row>
    <row r="119" spans="1:3" s="12" customFormat="1" x14ac:dyDescent="0.25">
      <c r="A119" s="3" t="s">
        <v>26</v>
      </c>
      <c r="B119" s="8">
        <f>SUM(B121:B131)</f>
        <v>23504900</v>
      </c>
      <c r="C119" s="8">
        <f>SUM(C121:C131)</f>
        <v>15273390.449999997</v>
      </c>
    </row>
    <row r="120" spans="1:3" s="12" customFormat="1" ht="15.75" x14ac:dyDescent="0.25">
      <c r="A120" s="17" t="s">
        <v>4</v>
      </c>
      <c r="B120" s="18"/>
      <c r="C120" s="18"/>
    </row>
    <row r="121" spans="1:3" s="12" customFormat="1" x14ac:dyDescent="0.25">
      <c r="A121" s="19" t="s">
        <v>8</v>
      </c>
      <c r="B121" s="215">
        <v>13627807</v>
      </c>
      <c r="C121" s="215">
        <v>9870279.3699999992</v>
      </c>
    </row>
    <row r="122" spans="1:3" s="12" customFormat="1" x14ac:dyDescent="0.25">
      <c r="A122" s="19" t="s">
        <v>13</v>
      </c>
      <c r="B122" s="215"/>
      <c r="C122" s="215"/>
    </row>
    <row r="123" spans="1:3" s="12" customFormat="1" x14ac:dyDescent="0.25">
      <c r="A123" s="19" t="s">
        <v>9</v>
      </c>
      <c r="B123" s="215">
        <v>4115593</v>
      </c>
      <c r="C123" s="215">
        <v>2886347.6399999997</v>
      </c>
    </row>
    <row r="124" spans="1:3" s="12" customFormat="1" x14ac:dyDescent="0.25">
      <c r="A124" s="19" t="s">
        <v>10</v>
      </c>
      <c r="B124" s="215">
        <v>25000</v>
      </c>
      <c r="C124" s="215">
        <v>11327.87</v>
      </c>
    </row>
    <row r="125" spans="1:3" s="12" customFormat="1" ht="36.75" customHeight="1" x14ac:dyDescent="0.25">
      <c r="A125" s="19" t="s">
        <v>14</v>
      </c>
      <c r="B125" s="215"/>
      <c r="C125" s="215"/>
    </row>
    <row r="126" spans="1:3" s="12" customFormat="1" x14ac:dyDescent="0.25">
      <c r="A126" s="19" t="s">
        <v>15</v>
      </c>
      <c r="B126" s="215">
        <v>190000</v>
      </c>
      <c r="C126" s="215">
        <v>136285.20000000001</v>
      </c>
    </row>
    <row r="127" spans="1:3" s="12" customFormat="1" x14ac:dyDescent="0.25">
      <c r="A127" s="19" t="s">
        <v>11</v>
      </c>
      <c r="B127" s="215">
        <v>25000</v>
      </c>
      <c r="C127" s="215">
        <v>12340</v>
      </c>
    </row>
    <row r="128" spans="1:3" s="12" customFormat="1" x14ac:dyDescent="0.25">
      <c r="A128" s="19" t="s">
        <v>12</v>
      </c>
      <c r="B128" s="215">
        <v>2735000</v>
      </c>
      <c r="C128" s="215">
        <v>1040941.13</v>
      </c>
    </row>
    <row r="129" spans="1:3" s="12" customFormat="1" x14ac:dyDescent="0.25">
      <c r="A129" s="10" t="s">
        <v>5</v>
      </c>
      <c r="B129" s="215">
        <v>100000</v>
      </c>
      <c r="C129" s="215">
        <v>15992</v>
      </c>
    </row>
    <row r="130" spans="1:3" s="12" customFormat="1" ht="25.5" x14ac:dyDescent="0.25">
      <c r="A130" s="10" t="s">
        <v>6</v>
      </c>
      <c r="B130" s="215">
        <v>150000</v>
      </c>
      <c r="C130" s="215">
        <v>41898</v>
      </c>
    </row>
    <row r="131" spans="1:3" s="12" customFormat="1" ht="25.5" x14ac:dyDescent="0.25">
      <c r="A131" s="10" t="s">
        <v>7</v>
      </c>
      <c r="B131" s="215">
        <v>2536500</v>
      </c>
      <c r="C131" s="215">
        <v>1257979.24</v>
      </c>
    </row>
    <row r="132" spans="1:3" s="12" customFormat="1" x14ac:dyDescent="0.25">
      <c r="A132" s="14"/>
      <c r="B132" s="14"/>
      <c r="C132" s="14"/>
    </row>
    <row r="133" spans="1:3" s="12" customFormat="1" x14ac:dyDescent="0.25">
      <c r="A133" s="21" t="s">
        <v>0</v>
      </c>
      <c r="B133" s="21" t="s">
        <v>2</v>
      </c>
      <c r="C133" s="21" t="s">
        <v>3</v>
      </c>
    </row>
    <row r="134" spans="1:3" s="12" customFormat="1" x14ac:dyDescent="0.25">
      <c r="A134" s="21" t="s">
        <v>1</v>
      </c>
      <c r="B134" s="21">
        <v>2</v>
      </c>
      <c r="C134" s="21">
        <v>3</v>
      </c>
    </row>
    <row r="135" spans="1:3" s="12" customFormat="1" x14ac:dyDescent="0.25">
      <c r="A135" s="4" t="s">
        <v>27</v>
      </c>
      <c r="B135" s="76">
        <f>B137+B139+B140+B141+B143+B144+B145+B146+B147+B138+B142</f>
        <v>96238500</v>
      </c>
      <c r="C135" s="76">
        <f>C137+C139+C140+C141+C143+C144+C145+C146+C147+C142</f>
        <v>61425837.990000002</v>
      </c>
    </row>
    <row r="136" spans="1:3" s="12" customFormat="1" x14ac:dyDescent="0.25">
      <c r="A136" s="23" t="s">
        <v>4</v>
      </c>
      <c r="B136" s="77"/>
      <c r="C136" s="77"/>
    </row>
    <row r="137" spans="1:3" s="12" customFormat="1" x14ac:dyDescent="0.25">
      <c r="A137" s="17" t="s">
        <v>8</v>
      </c>
      <c r="B137" s="194">
        <v>69600000</v>
      </c>
      <c r="C137" s="194">
        <v>45248000</v>
      </c>
    </row>
    <row r="138" spans="1:3" s="12" customFormat="1" x14ac:dyDescent="0.25">
      <c r="A138" s="17" t="s">
        <v>13</v>
      </c>
      <c r="B138" s="194"/>
      <c r="C138" s="194"/>
    </row>
    <row r="139" spans="1:3" s="12" customFormat="1" x14ac:dyDescent="0.25">
      <c r="A139" s="17" t="s">
        <v>9</v>
      </c>
      <c r="B139" s="194">
        <v>21019200</v>
      </c>
      <c r="C139" s="194">
        <v>13212416</v>
      </c>
    </row>
    <row r="140" spans="1:3" s="12" customFormat="1" x14ac:dyDescent="0.25">
      <c r="A140" s="17" t="s">
        <v>10</v>
      </c>
      <c r="B140" s="194">
        <v>69000</v>
      </c>
      <c r="C140" s="194">
        <v>33211.72</v>
      </c>
    </row>
    <row r="141" spans="1:3" s="12" customFormat="1" x14ac:dyDescent="0.25">
      <c r="A141" s="17" t="s">
        <v>15</v>
      </c>
      <c r="B141" s="194">
        <v>626500</v>
      </c>
      <c r="C141" s="194">
        <v>349412.25</v>
      </c>
    </row>
    <row r="142" spans="1:3" s="12" customFormat="1" ht="23.25" x14ac:dyDescent="0.25">
      <c r="A142" s="17" t="s">
        <v>14</v>
      </c>
      <c r="B142" s="194">
        <v>20000</v>
      </c>
      <c r="C142" s="194"/>
    </row>
    <row r="143" spans="1:3" s="12" customFormat="1" x14ac:dyDescent="0.25">
      <c r="A143" s="17" t="s">
        <v>11</v>
      </c>
      <c r="B143" s="194">
        <v>420900</v>
      </c>
      <c r="C143" s="194">
        <v>266131.62</v>
      </c>
    </row>
    <row r="144" spans="1:3" s="12" customFormat="1" x14ac:dyDescent="0.25">
      <c r="A144" s="17" t="s">
        <v>12</v>
      </c>
      <c r="B144" s="194">
        <v>997000</v>
      </c>
      <c r="C144" s="194">
        <v>629962.13</v>
      </c>
    </row>
    <row r="145" spans="1:3" s="12" customFormat="1" x14ac:dyDescent="0.25">
      <c r="A145" s="23" t="s">
        <v>5</v>
      </c>
      <c r="B145" s="194"/>
      <c r="C145" s="194"/>
    </row>
    <row r="146" spans="1:3" s="12" customFormat="1" ht="25.5" x14ac:dyDescent="0.25">
      <c r="A146" s="23" t="s">
        <v>6</v>
      </c>
      <c r="B146" s="194">
        <v>172000</v>
      </c>
      <c r="C146" s="194">
        <v>154945</v>
      </c>
    </row>
    <row r="147" spans="1:3" s="12" customFormat="1" ht="25.5" x14ac:dyDescent="0.25">
      <c r="A147" s="23" t="s">
        <v>7</v>
      </c>
      <c r="B147" s="194">
        <v>3313900</v>
      </c>
      <c r="C147" s="194">
        <v>1531759.27</v>
      </c>
    </row>
    <row r="148" spans="1:3" s="12" customFormat="1" x14ac:dyDescent="0.25">
      <c r="A148" s="14"/>
      <c r="B148" s="14"/>
      <c r="C148" s="14"/>
    </row>
    <row r="149" spans="1:3" s="12" customFormat="1" x14ac:dyDescent="0.25">
      <c r="A149" s="15" t="s">
        <v>0</v>
      </c>
      <c r="B149" s="15" t="s">
        <v>2</v>
      </c>
      <c r="C149" s="15" t="s">
        <v>3</v>
      </c>
    </row>
    <row r="150" spans="1:3" s="12" customFormat="1" x14ac:dyDescent="0.25">
      <c r="A150" s="15" t="s">
        <v>1</v>
      </c>
      <c r="B150" s="15">
        <v>2</v>
      </c>
      <c r="C150" s="15">
        <v>3</v>
      </c>
    </row>
    <row r="151" spans="1:3" s="12" customFormat="1" x14ac:dyDescent="0.25">
      <c r="A151" s="3" t="s">
        <v>28</v>
      </c>
      <c r="B151" s="108">
        <f>SUM(B153:B162)</f>
        <v>19594000</v>
      </c>
      <c r="C151" s="222">
        <f>SUM(C153:C162)</f>
        <v>14038428.51</v>
      </c>
    </row>
    <row r="152" spans="1:3" s="12" customFormat="1" x14ac:dyDescent="0.25">
      <c r="A152" s="10" t="s">
        <v>4</v>
      </c>
      <c r="B152" s="74"/>
      <c r="C152" s="74"/>
    </row>
    <row r="153" spans="1:3" s="12" customFormat="1" x14ac:dyDescent="0.25">
      <c r="A153" s="13" t="s">
        <v>8</v>
      </c>
      <c r="B153" s="215">
        <v>13350000</v>
      </c>
      <c r="C153" s="223">
        <v>9021949.4800000004</v>
      </c>
    </row>
    <row r="154" spans="1:3" s="12" customFormat="1" x14ac:dyDescent="0.25">
      <c r="A154" s="13" t="s">
        <v>13</v>
      </c>
      <c r="B154" s="215"/>
      <c r="C154" s="223"/>
    </row>
    <row r="155" spans="1:3" s="12" customFormat="1" x14ac:dyDescent="0.25">
      <c r="A155" s="13" t="s">
        <v>9</v>
      </c>
      <c r="B155" s="215">
        <v>4031700</v>
      </c>
      <c r="C155" s="210">
        <v>3005085.83</v>
      </c>
    </row>
    <row r="156" spans="1:3" s="12" customFormat="1" x14ac:dyDescent="0.25">
      <c r="A156" s="13" t="s">
        <v>10</v>
      </c>
      <c r="B156" s="215"/>
      <c r="C156" s="223"/>
    </row>
    <row r="157" spans="1:3" s="12" customFormat="1" ht="23.25" x14ac:dyDescent="0.25">
      <c r="A157" s="13" t="s">
        <v>14</v>
      </c>
      <c r="B157" s="215"/>
      <c r="C157" s="223"/>
    </row>
    <row r="158" spans="1:3" s="12" customFormat="1" x14ac:dyDescent="0.25">
      <c r="A158" s="13" t="s">
        <v>11</v>
      </c>
      <c r="B158" s="215" t="s">
        <v>50</v>
      </c>
      <c r="C158" s="223"/>
    </row>
    <row r="159" spans="1:3" s="12" customFormat="1" x14ac:dyDescent="0.25">
      <c r="A159" s="13" t="s">
        <v>12</v>
      </c>
      <c r="B159" s="215" t="s">
        <v>50</v>
      </c>
      <c r="C159" s="223"/>
    </row>
    <row r="160" spans="1:3" s="12" customFormat="1" x14ac:dyDescent="0.25">
      <c r="A160" s="10" t="s">
        <v>5</v>
      </c>
      <c r="B160" s="215"/>
      <c r="C160" s="223"/>
    </row>
    <row r="161" spans="1:3" s="12" customFormat="1" ht="25.5" x14ac:dyDescent="0.25">
      <c r="A161" s="10" t="s">
        <v>6</v>
      </c>
      <c r="B161" s="215">
        <v>1100000</v>
      </c>
      <c r="C161" s="223">
        <v>1059700.1000000001</v>
      </c>
    </row>
    <row r="162" spans="1:3" s="12" customFormat="1" ht="25.5" x14ac:dyDescent="0.25">
      <c r="A162" s="10" t="s">
        <v>7</v>
      </c>
      <c r="B162" s="215">
        <v>1112300</v>
      </c>
      <c r="C162" s="223">
        <v>951693.1</v>
      </c>
    </row>
    <row r="163" spans="1:3" s="12" customFormat="1" x14ac:dyDescent="0.25">
      <c r="A163" s="14"/>
      <c r="B163" s="14"/>
      <c r="C163" s="14"/>
    </row>
    <row r="164" spans="1:3" s="12" customFormat="1" x14ac:dyDescent="0.25">
      <c r="A164" s="15" t="s">
        <v>0</v>
      </c>
      <c r="B164" s="15" t="s">
        <v>2</v>
      </c>
      <c r="C164" s="15" t="s">
        <v>3</v>
      </c>
    </row>
    <row r="165" spans="1:3" s="12" customFormat="1" x14ac:dyDescent="0.25">
      <c r="A165" s="15" t="s">
        <v>1</v>
      </c>
      <c r="B165" s="15">
        <v>2</v>
      </c>
      <c r="C165" s="15">
        <v>3</v>
      </c>
    </row>
    <row r="166" spans="1:3" s="12" customFormat="1" x14ac:dyDescent="0.25">
      <c r="A166" s="3" t="s">
        <v>29</v>
      </c>
      <c r="B166" s="8">
        <f>SUM(B168:B179)</f>
        <v>23634625</v>
      </c>
      <c r="C166" s="8">
        <f>SUM(C168:C179)</f>
        <v>15346937.420000002</v>
      </c>
    </row>
    <row r="167" spans="1:3" s="12" customFormat="1" x14ac:dyDescent="0.25">
      <c r="A167" s="10" t="s">
        <v>4</v>
      </c>
      <c r="B167" s="11"/>
      <c r="C167" s="11">
        <v>0</v>
      </c>
    </row>
    <row r="168" spans="1:3" s="12" customFormat="1" x14ac:dyDescent="0.25">
      <c r="A168" s="13" t="s">
        <v>8</v>
      </c>
      <c r="B168" s="223">
        <v>13500000</v>
      </c>
      <c r="C168" s="223">
        <v>8898888.4800000004</v>
      </c>
    </row>
    <row r="169" spans="1:3" s="12" customFormat="1" x14ac:dyDescent="0.25">
      <c r="A169" s="13" t="s">
        <v>13</v>
      </c>
      <c r="B169" s="223">
        <v>9500</v>
      </c>
      <c r="C169" s="223">
        <v>8868</v>
      </c>
    </row>
    <row r="170" spans="1:3" s="12" customFormat="1" x14ac:dyDescent="0.25">
      <c r="A170" s="13" t="s">
        <v>9</v>
      </c>
      <c r="B170" s="223">
        <v>4077000</v>
      </c>
      <c r="C170" s="223">
        <v>2638442.12</v>
      </c>
    </row>
    <row r="171" spans="1:3" s="12" customFormat="1" x14ac:dyDescent="0.25">
      <c r="A171" s="13" t="s">
        <v>10</v>
      </c>
      <c r="B171" s="223">
        <v>30000</v>
      </c>
      <c r="C171" s="223">
        <v>14629.22</v>
      </c>
    </row>
    <row r="172" spans="1:3" s="12" customFormat="1" ht="23.25" x14ac:dyDescent="0.25">
      <c r="A172" s="13" t="s">
        <v>14</v>
      </c>
      <c r="B172" s="223"/>
      <c r="C172" s="223">
        <v>0</v>
      </c>
    </row>
    <row r="173" spans="1:3" s="12" customFormat="1" x14ac:dyDescent="0.25">
      <c r="A173" s="13" t="s">
        <v>15</v>
      </c>
      <c r="B173" s="223">
        <v>286728</v>
      </c>
      <c r="C173" s="223">
        <v>135666.38</v>
      </c>
    </row>
    <row r="174" spans="1:3" s="12" customFormat="1" x14ac:dyDescent="0.25">
      <c r="A174" s="13" t="s">
        <v>16</v>
      </c>
      <c r="B174" s="223">
        <v>306073</v>
      </c>
      <c r="C174" s="223">
        <v>171755.21</v>
      </c>
    </row>
    <row r="175" spans="1:3" s="12" customFormat="1" x14ac:dyDescent="0.25">
      <c r="A175" s="13" t="s">
        <v>11</v>
      </c>
      <c r="B175" s="223">
        <v>1590500</v>
      </c>
      <c r="C175" s="223">
        <v>1535005.58</v>
      </c>
    </row>
    <row r="176" spans="1:3" s="12" customFormat="1" x14ac:dyDescent="0.25">
      <c r="A176" s="13" t="s">
        <v>12</v>
      </c>
      <c r="B176" s="223">
        <v>1537286</v>
      </c>
      <c r="C176" s="223">
        <v>31490</v>
      </c>
    </row>
    <row r="177" spans="1:3" s="12" customFormat="1" x14ac:dyDescent="0.25">
      <c r="A177" s="10" t="s">
        <v>5</v>
      </c>
      <c r="B177" s="223">
        <v>1977538</v>
      </c>
      <c r="C177" s="210">
        <v>1778319.28</v>
      </c>
    </row>
    <row r="178" spans="1:3" s="12" customFormat="1" ht="25.5" x14ac:dyDescent="0.25">
      <c r="A178" s="10" t="s">
        <v>6</v>
      </c>
      <c r="B178" s="223">
        <v>250000</v>
      </c>
      <c r="C178" s="211">
        <v>116966.61</v>
      </c>
    </row>
    <row r="179" spans="1:3" s="12" customFormat="1" ht="25.5" x14ac:dyDescent="0.25">
      <c r="A179" s="10" t="s">
        <v>7</v>
      </c>
      <c r="B179" s="221">
        <v>70000</v>
      </c>
      <c r="C179" s="211">
        <v>16906.54</v>
      </c>
    </row>
    <row r="180" spans="1:3" s="12" customFormat="1" x14ac:dyDescent="0.25">
      <c r="A180" s="14"/>
      <c r="B180" s="14"/>
      <c r="C180" s="14"/>
    </row>
    <row r="181" spans="1:3" s="12" customFormat="1" x14ac:dyDescent="0.25">
      <c r="A181" s="15" t="s">
        <v>0</v>
      </c>
      <c r="B181" s="15" t="s">
        <v>2</v>
      </c>
      <c r="C181" s="15" t="s">
        <v>3</v>
      </c>
    </row>
    <row r="182" spans="1:3" s="12" customFormat="1" x14ac:dyDescent="0.25">
      <c r="A182" s="15" t="s">
        <v>1</v>
      </c>
      <c r="B182" s="15">
        <v>2</v>
      </c>
      <c r="C182" s="15">
        <v>3</v>
      </c>
    </row>
    <row r="183" spans="1:3" s="12" customFormat="1" x14ac:dyDescent="0.25">
      <c r="A183" s="3" t="s">
        <v>36</v>
      </c>
      <c r="B183" s="108">
        <f>B185+B187+B188+B190+B191+B192+B193+B194+B195+B186+B189</f>
        <v>8445600</v>
      </c>
      <c r="C183" s="108">
        <f>SUM(C185:C195)</f>
        <v>5515283</v>
      </c>
    </row>
    <row r="184" spans="1:3" s="12" customFormat="1" x14ac:dyDescent="0.25">
      <c r="A184" s="10" t="s">
        <v>4</v>
      </c>
      <c r="B184" s="74"/>
      <c r="C184" s="74"/>
    </row>
    <row r="185" spans="1:3" s="12" customFormat="1" x14ac:dyDescent="0.25">
      <c r="A185" s="13" t="s">
        <v>8</v>
      </c>
      <c r="B185" s="215">
        <v>5999616</v>
      </c>
      <c r="C185" s="199">
        <v>3981686.04</v>
      </c>
    </row>
    <row r="186" spans="1:3" s="12" customFormat="1" x14ac:dyDescent="0.25">
      <c r="A186" s="13" t="s">
        <v>13</v>
      </c>
      <c r="B186" s="215">
        <v>30600</v>
      </c>
      <c r="C186" s="199"/>
    </row>
    <row r="187" spans="1:3" s="12" customFormat="1" x14ac:dyDescent="0.25">
      <c r="A187" s="13" t="s">
        <v>9</v>
      </c>
      <c r="B187" s="215">
        <v>1812384</v>
      </c>
      <c r="C187" s="199">
        <v>1200353.98</v>
      </c>
    </row>
    <row r="188" spans="1:3" s="12" customFormat="1" x14ac:dyDescent="0.25">
      <c r="A188" s="13" t="s">
        <v>10</v>
      </c>
      <c r="B188" s="215">
        <v>25000</v>
      </c>
      <c r="C188" s="223">
        <v>14844.99</v>
      </c>
    </row>
    <row r="189" spans="1:3" s="12" customFormat="1" ht="23.25" x14ac:dyDescent="0.25">
      <c r="A189" s="13" t="s">
        <v>14</v>
      </c>
      <c r="B189" s="215">
        <v>0</v>
      </c>
      <c r="C189" s="223"/>
    </row>
    <row r="190" spans="1:3" s="12" customFormat="1" x14ac:dyDescent="0.25">
      <c r="A190" s="13" t="s">
        <v>15</v>
      </c>
      <c r="B190" s="215">
        <v>114000</v>
      </c>
      <c r="C190" s="223">
        <v>45740.160000000003</v>
      </c>
    </row>
    <row r="191" spans="1:3" s="12" customFormat="1" x14ac:dyDescent="0.25">
      <c r="A191" s="13" t="s">
        <v>11</v>
      </c>
      <c r="B191" s="215">
        <v>84820</v>
      </c>
      <c r="C191" s="223">
        <v>83537.84</v>
      </c>
    </row>
    <row r="192" spans="1:3" s="12" customFormat="1" x14ac:dyDescent="0.25">
      <c r="A192" s="13" t="s">
        <v>12</v>
      </c>
      <c r="B192" s="215">
        <v>82790</v>
      </c>
      <c r="C192" s="223">
        <v>50284.3</v>
      </c>
    </row>
    <row r="193" spans="1:3" s="12" customFormat="1" x14ac:dyDescent="0.25">
      <c r="A193" s="10" t="s">
        <v>5</v>
      </c>
      <c r="B193" s="215">
        <v>23576</v>
      </c>
      <c r="C193" s="223">
        <v>12422</v>
      </c>
    </row>
    <row r="194" spans="1:3" s="12" customFormat="1" ht="25.5" x14ac:dyDescent="0.25">
      <c r="A194" s="10" t="s">
        <v>6</v>
      </c>
      <c r="B194" s="215">
        <v>19000</v>
      </c>
      <c r="C194" s="223"/>
    </row>
    <row r="195" spans="1:3" s="12" customFormat="1" ht="25.5" x14ac:dyDescent="0.25">
      <c r="A195" s="10" t="s">
        <v>7</v>
      </c>
      <c r="B195" s="215">
        <v>253814</v>
      </c>
      <c r="C195" s="223">
        <v>126413.69</v>
      </c>
    </row>
    <row r="196" spans="1:3" s="12" customFormat="1" x14ac:dyDescent="0.25">
      <c r="A196" s="10"/>
      <c r="B196" s="118"/>
      <c r="C196" s="118"/>
    </row>
    <row r="197" spans="1:3" s="12" customFormat="1" x14ac:dyDescent="0.25">
      <c r="A197" s="15" t="s">
        <v>0</v>
      </c>
      <c r="B197" s="15" t="s">
        <v>2</v>
      </c>
      <c r="C197" s="15" t="s">
        <v>3</v>
      </c>
    </row>
    <row r="198" spans="1:3" s="12" customFormat="1" x14ac:dyDescent="0.25">
      <c r="A198" s="15" t="s">
        <v>1</v>
      </c>
      <c r="B198" s="15">
        <v>2</v>
      </c>
      <c r="C198" s="15">
        <v>3</v>
      </c>
    </row>
    <row r="199" spans="1:3" s="12" customFormat="1" x14ac:dyDescent="0.25">
      <c r="A199" s="3" t="s">
        <v>31</v>
      </c>
      <c r="B199" s="108">
        <f>B201+B203+B204+B206+B207+B208+B209+B210+B202+B205</f>
        <v>5530800</v>
      </c>
      <c r="C199" s="108">
        <f>C201+C203+C204+C206+C207+C208+C209+C210+C205</f>
        <v>3609068.74</v>
      </c>
    </row>
    <row r="200" spans="1:3" s="12" customFormat="1" x14ac:dyDescent="0.25">
      <c r="A200" s="10" t="s">
        <v>4</v>
      </c>
      <c r="B200" s="74"/>
      <c r="C200" s="74"/>
    </row>
    <row r="201" spans="1:3" s="12" customFormat="1" x14ac:dyDescent="0.25">
      <c r="A201" s="13" t="s">
        <v>8</v>
      </c>
      <c r="B201" s="215">
        <v>3900000</v>
      </c>
      <c r="C201" s="225">
        <v>2513179.7200000002</v>
      </c>
    </row>
    <row r="202" spans="1:3" s="12" customFormat="1" x14ac:dyDescent="0.25">
      <c r="A202" s="13" t="s">
        <v>13</v>
      </c>
      <c r="B202" s="215">
        <v>27000</v>
      </c>
      <c r="C202" s="225"/>
    </row>
    <row r="203" spans="1:3" s="12" customFormat="1" x14ac:dyDescent="0.25">
      <c r="A203" s="13" t="s">
        <v>9</v>
      </c>
      <c r="B203" s="215">
        <v>1177800</v>
      </c>
      <c r="C203" s="225">
        <v>761833.99</v>
      </c>
    </row>
    <row r="204" spans="1:3" s="12" customFormat="1" x14ac:dyDescent="0.25">
      <c r="A204" s="13" t="s">
        <v>10</v>
      </c>
      <c r="B204" s="215">
        <v>12000</v>
      </c>
      <c r="C204" s="226">
        <v>5941.66</v>
      </c>
    </row>
    <row r="205" spans="1:3" s="12" customFormat="1" x14ac:dyDescent="0.25">
      <c r="A205" s="13" t="s">
        <v>30</v>
      </c>
      <c r="B205" s="215">
        <v>33178</v>
      </c>
      <c r="C205" s="225">
        <v>32083.74</v>
      </c>
    </row>
    <row r="206" spans="1:3" s="12" customFormat="1" x14ac:dyDescent="0.25">
      <c r="A206" s="13" t="s">
        <v>11</v>
      </c>
      <c r="B206" s="215">
        <v>13880</v>
      </c>
      <c r="C206" s="225">
        <v>8072.88</v>
      </c>
    </row>
    <row r="207" spans="1:3" s="12" customFormat="1" x14ac:dyDescent="0.25">
      <c r="A207" s="13" t="s">
        <v>12</v>
      </c>
      <c r="B207" s="215">
        <v>204092</v>
      </c>
      <c r="C207" s="225">
        <v>124910.95</v>
      </c>
    </row>
    <row r="208" spans="1:3" s="12" customFormat="1" x14ac:dyDescent="0.25">
      <c r="A208" s="10" t="s">
        <v>5</v>
      </c>
      <c r="B208" s="215">
        <v>5100</v>
      </c>
      <c r="C208" s="225">
        <v>3092</v>
      </c>
    </row>
    <row r="209" spans="1:3" s="12" customFormat="1" ht="25.5" x14ac:dyDescent="0.25">
      <c r="A209" s="10" t="s">
        <v>6</v>
      </c>
      <c r="B209" s="215"/>
      <c r="C209" s="225">
        <v>14000</v>
      </c>
    </row>
    <row r="210" spans="1:3" s="12" customFormat="1" ht="25.5" x14ac:dyDescent="0.25">
      <c r="A210" s="10" t="s">
        <v>7</v>
      </c>
      <c r="B210" s="215">
        <v>157750</v>
      </c>
      <c r="C210" s="225">
        <v>145953.79999999999</v>
      </c>
    </row>
    <row r="211" spans="1:3" s="12" customFormat="1" x14ac:dyDescent="0.25">
      <c r="A211" s="14"/>
      <c r="B211" s="14"/>
      <c r="C211" s="14"/>
    </row>
    <row r="212" spans="1:3" s="12" customFormat="1" x14ac:dyDescent="0.25">
      <c r="A212" s="15" t="s">
        <v>0</v>
      </c>
      <c r="B212" s="15" t="s">
        <v>2</v>
      </c>
      <c r="C212" s="15" t="s">
        <v>3</v>
      </c>
    </row>
    <row r="213" spans="1:3" s="12" customFormat="1" x14ac:dyDescent="0.25">
      <c r="A213" s="15" t="s">
        <v>1</v>
      </c>
      <c r="B213" s="15">
        <v>2</v>
      </c>
      <c r="C213" s="15">
        <v>3</v>
      </c>
    </row>
    <row r="214" spans="1:3" s="12" customFormat="1" x14ac:dyDescent="0.25">
      <c r="A214" s="3" t="s">
        <v>32</v>
      </c>
      <c r="B214" s="108">
        <f>B216+B218+B219+B221+B222+B223+B224+B225+B217+B220</f>
        <v>5130300</v>
      </c>
      <c r="C214" s="108">
        <f>C216+C217+C218+C219+C221+C222+C223+C224+C225+C220</f>
        <v>5130300.0000000009</v>
      </c>
    </row>
    <row r="215" spans="1:3" s="12" customFormat="1" x14ac:dyDescent="0.25">
      <c r="A215" s="10" t="s">
        <v>4</v>
      </c>
      <c r="B215" s="74"/>
      <c r="C215" s="74"/>
    </row>
    <row r="216" spans="1:3" s="12" customFormat="1" x14ac:dyDescent="0.25">
      <c r="A216" s="13" t="s">
        <v>8</v>
      </c>
      <c r="B216" s="215">
        <v>3450000</v>
      </c>
      <c r="C216" s="215">
        <v>3811582.63</v>
      </c>
    </row>
    <row r="217" spans="1:3" s="12" customFormat="1" x14ac:dyDescent="0.25">
      <c r="A217" s="13" t="s">
        <v>13</v>
      </c>
      <c r="B217" s="215">
        <v>150500</v>
      </c>
      <c r="C217" s="215">
        <v>14804</v>
      </c>
    </row>
    <row r="218" spans="1:3" s="12" customFormat="1" x14ac:dyDescent="0.25">
      <c r="A218" s="13" t="s">
        <v>9</v>
      </c>
      <c r="B218" s="215">
        <v>1041900</v>
      </c>
      <c r="C218" s="215">
        <v>1027203.24</v>
      </c>
    </row>
    <row r="219" spans="1:3" s="12" customFormat="1" x14ac:dyDescent="0.25">
      <c r="A219" s="13" t="s">
        <v>10</v>
      </c>
      <c r="B219" s="215">
        <v>16000</v>
      </c>
      <c r="C219" s="215">
        <v>14980.25</v>
      </c>
    </row>
    <row r="220" spans="1:3" s="12" customFormat="1" x14ac:dyDescent="0.25">
      <c r="A220" s="13" t="s">
        <v>15</v>
      </c>
      <c r="B220" s="215">
        <v>23200</v>
      </c>
      <c r="C220" s="215">
        <v>26530.2</v>
      </c>
    </row>
    <row r="221" spans="1:3" s="12" customFormat="1" x14ac:dyDescent="0.25">
      <c r="A221" s="13" t="s">
        <v>11</v>
      </c>
      <c r="B221" s="215">
        <v>63200</v>
      </c>
      <c r="C221" s="215">
        <v>600</v>
      </c>
    </row>
    <row r="222" spans="1:3" s="12" customFormat="1" x14ac:dyDescent="0.25">
      <c r="A222" s="13" t="s">
        <v>12</v>
      </c>
      <c r="B222" s="215">
        <v>80000</v>
      </c>
      <c r="C222" s="215">
        <v>134044.20000000001</v>
      </c>
    </row>
    <row r="223" spans="1:3" s="12" customFormat="1" x14ac:dyDescent="0.25">
      <c r="A223" s="10" t="s">
        <v>5</v>
      </c>
      <c r="B223" s="215">
        <v>6000</v>
      </c>
      <c r="C223" s="215">
        <v>4243.9799999999996</v>
      </c>
    </row>
    <row r="224" spans="1:3" s="12" customFormat="1" ht="25.5" x14ac:dyDescent="0.25">
      <c r="A224" s="10" t="s">
        <v>6</v>
      </c>
      <c r="B224" s="215">
        <v>0</v>
      </c>
      <c r="C224" s="215">
        <v>0</v>
      </c>
    </row>
    <row r="225" spans="1:3" s="12" customFormat="1" ht="25.5" x14ac:dyDescent="0.25">
      <c r="A225" s="10" t="s">
        <v>7</v>
      </c>
      <c r="B225" s="215">
        <v>299500</v>
      </c>
      <c r="C225" s="215">
        <v>96311.5</v>
      </c>
    </row>
    <row r="226" spans="1:3" s="12" customFormat="1" x14ac:dyDescent="0.25">
      <c r="A226" s="14"/>
      <c r="B226" s="14"/>
      <c r="C226" s="14"/>
    </row>
    <row r="227" spans="1:3" s="12" customFormat="1" x14ac:dyDescent="0.25">
      <c r="A227" s="15" t="s">
        <v>0</v>
      </c>
      <c r="B227" s="15" t="s">
        <v>2</v>
      </c>
      <c r="C227" s="15" t="s">
        <v>3</v>
      </c>
    </row>
    <row r="228" spans="1:3" s="12" customFormat="1" x14ac:dyDescent="0.25">
      <c r="A228" s="15" t="s">
        <v>1</v>
      </c>
      <c r="B228" s="15">
        <v>2</v>
      </c>
      <c r="C228" s="15">
        <v>3</v>
      </c>
    </row>
    <row r="229" spans="1:3" s="12" customFormat="1" ht="25.5" x14ac:dyDescent="0.25">
      <c r="A229" s="3" t="s">
        <v>34</v>
      </c>
      <c r="B229" s="8">
        <f>SUM(B231:B243)</f>
        <v>39957600</v>
      </c>
      <c r="C229" s="8">
        <f>SUM(C231:C243)</f>
        <v>26367152.669999998</v>
      </c>
    </row>
    <row r="230" spans="1:3" s="12" customFormat="1" x14ac:dyDescent="0.25">
      <c r="A230" s="10" t="s">
        <v>4</v>
      </c>
      <c r="B230" s="11"/>
      <c r="C230" s="11"/>
    </row>
    <row r="231" spans="1:3" s="12" customFormat="1" x14ac:dyDescent="0.25">
      <c r="A231" s="13" t="s">
        <v>8</v>
      </c>
      <c r="B231" s="215">
        <v>26717100</v>
      </c>
      <c r="C231" s="215">
        <v>16995062.32</v>
      </c>
    </row>
    <row r="232" spans="1:3" s="12" customFormat="1" x14ac:dyDescent="0.25">
      <c r="A232" s="13" t="s">
        <v>13</v>
      </c>
      <c r="B232" s="215">
        <v>42600</v>
      </c>
      <c r="C232" s="215">
        <v>30000</v>
      </c>
    </row>
    <row r="233" spans="1:3" s="12" customFormat="1" x14ac:dyDescent="0.25">
      <c r="A233" s="13" t="s">
        <v>9</v>
      </c>
      <c r="B233" s="215">
        <v>8003900</v>
      </c>
      <c r="C233" s="215">
        <v>5075966.75</v>
      </c>
    </row>
    <row r="234" spans="1:3" s="12" customFormat="1" x14ac:dyDescent="0.25">
      <c r="A234" s="13" t="s">
        <v>10</v>
      </c>
      <c r="B234" s="215">
        <v>17580</v>
      </c>
      <c r="C234" s="215">
        <v>15580</v>
      </c>
    </row>
    <row r="235" spans="1:3" s="12" customFormat="1" x14ac:dyDescent="0.25">
      <c r="A235" s="13" t="s">
        <v>15</v>
      </c>
      <c r="B235" s="215">
        <v>6204</v>
      </c>
      <c r="C235" s="215">
        <v>14580</v>
      </c>
    </row>
    <row r="236" spans="1:3" s="12" customFormat="1" x14ac:dyDescent="0.25">
      <c r="A236" s="13" t="s">
        <v>33</v>
      </c>
      <c r="B236" s="215"/>
      <c r="C236" s="215"/>
    </row>
    <row r="237" spans="1:3" s="12" customFormat="1" x14ac:dyDescent="0.25">
      <c r="A237" s="13" t="s">
        <v>11</v>
      </c>
      <c r="B237" s="215">
        <v>263370</v>
      </c>
      <c r="C237" s="215">
        <v>162301</v>
      </c>
    </row>
    <row r="238" spans="1:3" s="12" customFormat="1" x14ac:dyDescent="0.25">
      <c r="A238" s="13" t="s">
        <v>12</v>
      </c>
      <c r="B238" s="215">
        <v>531819</v>
      </c>
      <c r="C238" s="215">
        <v>313779.95</v>
      </c>
    </row>
    <row r="239" spans="1:3" s="12" customFormat="1" x14ac:dyDescent="0.25">
      <c r="A239" s="10" t="s">
        <v>5</v>
      </c>
      <c r="B239" s="215"/>
      <c r="C239" s="215"/>
    </row>
    <row r="240" spans="1:3" s="12" customFormat="1" ht="25.5" x14ac:dyDescent="0.25">
      <c r="A240" s="10" t="s">
        <v>6</v>
      </c>
      <c r="B240" s="215">
        <v>422756</v>
      </c>
      <c r="C240" s="215">
        <v>420246</v>
      </c>
    </row>
    <row r="241" spans="1:3" s="12" customFormat="1" ht="25.5" x14ac:dyDescent="0.25">
      <c r="A241" s="10" t="s">
        <v>7</v>
      </c>
      <c r="B241" s="215">
        <v>3915171</v>
      </c>
      <c r="C241" s="215">
        <v>3322576.65</v>
      </c>
    </row>
    <row r="242" spans="1:3" s="12" customFormat="1" x14ac:dyDescent="0.25">
      <c r="A242" s="6" t="s">
        <v>37</v>
      </c>
      <c r="B242" s="215">
        <v>22100</v>
      </c>
      <c r="C242" s="215">
        <v>9550</v>
      </c>
    </row>
    <row r="243" spans="1:3" s="12" customFormat="1" x14ac:dyDescent="0.25">
      <c r="A243" s="6" t="s">
        <v>38</v>
      </c>
      <c r="B243" s="215">
        <v>15000</v>
      </c>
      <c r="C243" s="215">
        <v>7510</v>
      </c>
    </row>
    <row r="244" spans="1:3" s="12" customFormat="1" x14ac:dyDescent="0.25">
      <c r="A244" s="14"/>
      <c r="B244" s="14"/>
      <c r="C244" s="14"/>
    </row>
    <row r="245" spans="1:3" s="12" customFormat="1" x14ac:dyDescent="0.25">
      <c r="A245" s="15" t="s">
        <v>0</v>
      </c>
      <c r="B245" s="15" t="s">
        <v>2</v>
      </c>
      <c r="C245" s="15" t="s">
        <v>3</v>
      </c>
    </row>
    <row r="246" spans="1:3" s="12" customFormat="1" x14ac:dyDescent="0.25">
      <c r="A246" s="15" t="s">
        <v>1</v>
      </c>
      <c r="B246" s="15">
        <v>2</v>
      </c>
      <c r="C246" s="15">
        <v>3</v>
      </c>
    </row>
    <row r="247" spans="1:3" s="12" customFormat="1" ht="25.5" x14ac:dyDescent="0.25">
      <c r="A247" s="3" t="s">
        <v>39</v>
      </c>
      <c r="B247" s="8">
        <f>SUM(B249:B261)</f>
        <v>39085400</v>
      </c>
      <c r="C247" s="8">
        <f>SUM(C249:C260)</f>
        <v>25140898.889999997</v>
      </c>
    </row>
    <row r="248" spans="1:3" s="12" customFormat="1" x14ac:dyDescent="0.25">
      <c r="A248" s="10" t="s">
        <v>4</v>
      </c>
      <c r="B248" s="11"/>
      <c r="C248" s="11"/>
    </row>
    <row r="249" spans="1:3" s="12" customFormat="1" x14ac:dyDescent="0.25">
      <c r="A249" s="13" t="s">
        <v>8</v>
      </c>
      <c r="B249" s="118">
        <v>25326600</v>
      </c>
      <c r="C249" s="118">
        <v>16098000</v>
      </c>
    </row>
    <row r="250" spans="1:3" s="12" customFormat="1" x14ac:dyDescent="0.25">
      <c r="A250" s="13" t="s">
        <v>13</v>
      </c>
      <c r="B250" s="118">
        <v>145000</v>
      </c>
      <c r="C250" s="118">
        <v>115000</v>
      </c>
    </row>
    <row r="251" spans="1:3" s="12" customFormat="1" x14ac:dyDescent="0.25">
      <c r="A251" s="13" t="s">
        <v>9</v>
      </c>
      <c r="B251" s="118">
        <v>7648600</v>
      </c>
      <c r="C251" s="118">
        <v>4790703.8899999997</v>
      </c>
    </row>
    <row r="252" spans="1:3" s="12" customFormat="1" x14ac:dyDescent="0.25">
      <c r="A252" s="13" t="s">
        <v>10</v>
      </c>
      <c r="B252" s="118">
        <v>29500</v>
      </c>
      <c r="C252" s="118">
        <v>22065.759999999998</v>
      </c>
    </row>
    <row r="253" spans="1:3" s="12" customFormat="1" x14ac:dyDescent="0.25">
      <c r="A253" s="13" t="s">
        <v>15</v>
      </c>
      <c r="B253" s="118">
        <v>81500</v>
      </c>
      <c r="C253" s="118">
        <v>31700.410000000003</v>
      </c>
    </row>
    <row r="254" spans="1:3" s="12" customFormat="1" x14ac:dyDescent="0.25">
      <c r="A254" s="13" t="s">
        <v>11</v>
      </c>
      <c r="B254" s="118">
        <v>778600</v>
      </c>
      <c r="C254" s="118">
        <v>670224.15</v>
      </c>
    </row>
    <row r="255" spans="1:3" s="12" customFormat="1" x14ac:dyDescent="0.25">
      <c r="A255" s="13" t="s">
        <v>12</v>
      </c>
      <c r="B255" s="118">
        <v>1429235</v>
      </c>
      <c r="C255" s="118">
        <v>445066.57999999996</v>
      </c>
    </row>
    <row r="256" spans="1:3" s="12" customFormat="1" x14ac:dyDescent="0.25">
      <c r="A256" s="10" t="s">
        <v>5</v>
      </c>
      <c r="B256" s="118">
        <v>31000</v>
      </c>
      <c r="C256" s="118">
        <v>12995</v>
      </c>
    </row>
    <row r="257" spans="1:3" s="12" customFormat="1" ht="25.5" x14ac:dyDescent="0.25">
      <c r="A257" s="10" t="s">
        <v>6</v>
      </c>
      <c r="B257" s="118">
        <v>312988</v>
      </c>
      <c r="C257" s="118">
        <v>543927.19999999995</v>
      </c>
    </row>
    <row r="258" spans="1:3" s="12" customFormat="1" ht="25.5" x14ac:dyDescent="0.25">
      <c r="A258" s="10" t="s">
        <v>7</v>
      </c>
      <c r="B258" s="118">
        <v>3302377</v>
      </c>
      <c r="C258" s="118">
        <v>2411215.9</v>
      </c>
    </row>
    <row r="259" spans="1:3" s="12" customFormat="1" x14ac:dyDescent="0.25">
      <c r="A259" s="6" t="s">
        <v>37</v>
      </c>
      <c r="B259" s="118"/>
      <c r="C259" s="6"/>
    </row>
    <row r="260" spans="1:3" s="12" customFormat="1" x14ac:dyDescent="0.25">
      <c r="A260" s="6" t="s">
        <v>38</v>
      </c>
      <c r="B260" s="118"/>
      <c r="C260" s="6"/>
    </row>
    <row r="261" spans="1:3" s="12" customFormat="1" x14ac:dyDescent="0.25">
      <c r="A261" s="14"/>
      <c r="B261" s="14"/>
      <c r="C261" s="14"/>
    </row>
    <row r="262" spans="1:3" s="12" customFormat="1" x14ac:dyDescent="0.25">
      <c r="A262" s="27" t="s">
        <v>0</v>
      </c>
      <c r="B262" s="27" t="s">
        <v>2</v>
      </c>
      <c r="C262" s="27" t="s">
        <v>3</v>
      </c>
    </row>
    <row r="263" spans="1:3" s="12" customFormat="1" ht="15.75" thickBot="1" x14ac:dyDescent="0.3">
      <c r="A263" s="27" t="s">
        <v>1</v>
      </c>
      <c r="B263" s="28" t="s">
        <v>40</v>
      </c>
      <c r="C263" s="28" t="s">
        <v>41</v>
      </c>
    </row>
    <row r="264" spans="1:3" s="12" customFormat="1" x14ac:dyDescent="0.25">
      <c r="A264" s="29" t="s">
        <v>42</v>
      </c>
      <c r="B264" s="81">
        <f>B266+B268+B269+B272+B273+B274+B275+B276+B267+B270+B271</f>
        <v>22237800</v>
      </c>
      <c r="C264" s="81">
        <f>C266+C268+C269+C272+C273+C274+C275+C276+C267+C270+C271</f>
        <v>16684519.57</v>
      </c>
    </row>
    <row r="265" spans="1:3" s="12" customFormat="1" x14ac:dyDescent="0.25">
      <c r="A265" s="31" t="s">
        <v>4</v>
      </c>
      <c r="B265" s="82"/>
      <c r="C265" s="82"/>
    </row>
    <row r="266" spans="1:3" s="12" customFormat="1" x14ac:dyDescent="0.25">
      <c r="A266" s="33" t="s">
        <v>8</v>
      </c>
      <c r="B266" s="225">
        <v>10520046.08</v>
      </c>
      <c r="C266" s="225">
        <v>8392179.0700000003</v>
      </c>
    </row>
    <row r="267" spans="1:3" s="12" customFormat="1" x14ac:dyDescent="0.25">
      <c r="A267" s="33" t="s">
        <v>13</v>
      </c>
      <c r="B267" s="225"/>
      <c r="C267" s="225"/>
    </row>
    <row r="268" spans="1:3" s="12" customFormat="1" x14ac:dyDescent="0.25">
      <c r="A268" s="33" t="s">
        <v>9</v>
      </c>
      <c r="B268" s="225">
        <v>3177053.92</v>
      </c>
      <c r="C268" s="225">
        <v>2081398.23</v>
      </c>
    </row>
    <row r="269" spans="1:3" s="12" customFormat="1" x14ac:dyDescent="0.25">
      <c r="A269" s="33" t="s">
        <v>10</v>
      </c>
      <c r="B269" s="225">
        <v>20000</v>
      </c>
      <c r="C269" s="225">
        <v>0</v>
      </c>
    </row>
    <row r="270" spans="1:3" s="12" customFormat="1" ht="23.25" x14ac:dyDescent="0.25">
      <c r="A270" s="33" t="s">
        <v>14</v>
      </c>
      <c r="B270" s="225">
        <v>77500</v>
      </c>
      <c r="C270" s="225">
        <v>63200</v>
      </c>
    </row>
    <row r="271" spans="1:3" s="12" customFormat="1" x14ac:dyDescent="0.25">
      <c r="A271" s="13" t="s">
        <v>15</v>
      </c>
      <c r="B271" s="225">
        <v>260000</v>
      </c>
      <c r="C271" s="225">
        <v>125630.23</v>
      </c>
    </row>
    <row r="272" spans="1:3" s="12" customFormat="1" x14ac:dyDescent="0.25">
      <c r="A272" s="33" t="s">
        <v>11</v>
      </c>
      <c r="B272" s="225">
        <v>700000</v>
      </c>
      <c r="C272" s="225">
        <v>316427.01</v>
      </c>
    </row>
    <row r="273" spans="1:3" s="12" customFormat="1" x14ac:dyDescent="0.25">
      <c r="A273" s="33" t="s">
        <v>12</v>
      </c>
      <c r="B273" s="225">
        <v>3213200</v>
      </c>
      <c r="C273" s="225">
        <v>1991497.86</v>
      </c>
    </row>
    <row r="274" spans="1:3" s="12" customFormat="1" x14ac:dyDescent="0.25">
      <c r="A274" s="31" t="s">
        <v>5</v>
      </c>
      <c r="B274" s="225">
        <v>170000</v>
      </c>
      <c r="C274" s="225">
        <v>141400</v>
      </c>
    </row>
    <row r="275" spans="1:3" s="12" customFormat="1" ht="25.5" x14ac:dyDescent="0.25">
      <c r="A275" s="31" t="s">
        <v>6</v>
      </c>
      <c r="B275" s="225">
        <v>3100000</v>
      </c>
      <c r="C275" s="225">
        <v>2998119.85</v>
      </c>
    </row>
    <row r="276" spans="1:3" s="12" customFormat="1" ht="25.5" x14ac:dyDescent="0.25">
      <c r="A276" s="31" t="s">
        <v>7</v>
      </c>
      <c r="B276" s="225">
        <v>1000000</v>
      </c>
      <c r="C276" s="225">
        <v>574667.31999999995</v>
      </c>
    </row>
    <row r="277" spans="1:3" s="12" customFormat="1" x14ac:dyDescent="0.25">
      <c r="A277" s="31"/>
      <c r="B277" s="35"/>
      <c r="C277" s="35"/>
    </row>
    <row r="278" spans="1:3" s="12" customFormat="1" x14ac:dyDescent="0.25">
      <c r="A278" s="14"/>
      <c r="B278" s="41"/>
      <c r="C278" s="41"/>
    </row>
    <row r="279" spans="1:3" s="12" customFormat="1" x14ac:dyDescent="0.25">
      <c r="A279" s="42" t="s">
        <v>45</v>
      </c>
      <c r="B279" s="87">
        <f>SUM(B281:B292)</f>
        <v>102867430</v>
      </c>
      <c r="C279" s="87">
        <f>SUM(C281:C292)</f>
        <v>81987105.620000005</v>
      </c>
    </row>
    <row r="280" spans="1:3" s="12" customFormat="1" x14ac:dyDescent="0.25">
      <c r="A280" s="44" t="s">
        <v>4</v>
      </c>
      <c r="B280" s="88"/>
      <c r="C280" s="88"/>
    </row>
    <row r="281" spans="1:3" s="12" customFormat="1" x14ac:dyDescent="0.25">
      <c r="A281" s="150" t="s">
        <v>8</v>
      </c>
      <c r="B281" s="192">
        <v>15388402</v>
      </c>
      <c r="C281" s="103">
        <v>8877623.2899999991</v>
      </c>
    </row>
    <row r="282" spans="1:3" s="12" customFormat="1" x14ac:dyDescent="0.25">
      <c r="A282" s="150" t="s">
        <v>9</v>
      </c>
      <c r="B282" s="192">
        <v>4647298</v>
      </c>
      <c r="C282" s="103">
        <v>2509593.73</v>
      </c>
    </row>
    <row r="283" spans="1:3" s="12" customFormat="1" x14ac:dyDescent="0.25">
      <c r="A283" s="150" t="s">
        <v>10</v>
      </c>
      <c r="B283" s="192">
        <v>58412</v>
      </c>
      <c r="C283" s="103">
        <v>38195.53</v>
      </c>
    </row>
    <row r="284" spans="1:3" s="12" customFormat="1" x14ac:dyDescent="0.25">
      <c r="A284" s="150" t="s">
        <v>44</v>
      </c>
      <c r="B284" s="192"/>
      <c r="C284" s="103"/>
    </row>
    <row r="285" spans="1:3" s="12" customFormat="1" x14ac:dyDescent="0.25">
      <c r="A285" s="150" t="s">
        <v>15</v>
      </c>
      <c r="B285" s="192">
        <v>125479</v>
      </c>
      <c r="C285" s="103">
        <v>99703.13</v>
      </c>
    </row>
    <row r="286" spans="1:3" s="12" customFormat="1" x14ac:dyDescent="0.25">
      <c r="A286" s="150" t="s">
        <v>11</v>
      </c>
      <c r="B286" s="192">
        <v>117350</v>
      </c>
      <c r="C286" s="103" t="s">
        <v>65</v>
      </c>
    </row>
    <row r="287" spans="1:3" s="12" customFormat="1" x14ac:dyDescent="0.25">
      <c r="A287" s="150" t="s">
        <v>12</v>
      </c>
      <c r="B287" s="192">
        <v>34046752</v>
      </c>
      <c r="C287" s="103">
        <v>22105514.440000001</v>
      </c>
    </row>
    <row r="288" spans="1:3" s="12" customFormat="1" x14ac:dyDescent="0.25">
      <c r="A288" s="151" t="s">
        <v>5</v>
      </c>
      <c r="B288" s="192">
        <v>47492872</v>
      </c>
      <c r="C288" s="103">
        <f>47440227+80650</f>
        <v>47520877</v>
      </c>
    </row>
    <row r="289" spans="1:3" s="12" customFormat="1" ht="25.5" x14ac:dyDescent="0.25">
      <c r="A289" s="151" t="s">
        <v>6</v>
      </c>
      <c r="B289" s="192">
        <v>330000</v>
      </c>
      <c r="C289" s="103"/>
    </row>
    <row r="290" spans="1:3" s="12" customFormat="1" ht="25.5" x14ac:dyDescent="0.25">
      <c r="A290" s="151" t="s">
        <v>7</v>
      </c>
      <c r="B290" s="192">
        <v>628865</v>
      </c>
      <c r="C290" s="103">
        <v>825098.5</v>
      </c>
    </row>
    <row r="291" spans="1:3" s="12" customFormat="1" x14ac:dyDescent="0.25">
      <c r="A291" s="152" t="s">
        <v>47</v>
      </c>
      <c r="B291" s="192">
        <v>32000</v>
      </c>
      <c r="C291" s="103">
        <v>10500</v>
      </c>
    </row>
    <row r="292" spans="1:3" s="12" customFormat="1" x14ac:dyDescent="0.25">
      <c r="A292" s="14"/>
      <c r="B292" s="89"/>
      <c r="C292" s="89"/>
    </row>
    <row r="293" spans="1:3" s="12" customFormat="1" x14ac:dyDescent="0.25">
      <c r="A293" s="3" t="s">
        <v>46</v>
      </c>
      <c r="B293" s="43">
        <f>SUM(B295:B305)</f>
        <v>9150200</v>
      </c>
      <c r="C293" s="43">
        <f>SUM(C295:C305)</f>
        <v>5014778.6571199996</v>
      </c>
    </row>
    <row r="294" spans="1:3" s="12" customFormat="1" x14ac:dyDescent="0.25">
      <c r="A294" s="10" t="s">
        <v>4</v>
      </c>
      <c r="B294" s="50"/>
      <c r="C294" s="50"/>
    </row>
    <row r="295" spans="1:3" s="12" customFormat="1" x14ac:dyDescent="0.25">
      <c r="A295" s="13" t="s">
        <v>8</v>
      </c>
      <c r="B295" s="51">
        <v>3288479</v>
      </c>
      <c r="C295" s="51">
        <v>3154015.9899999998</v>
      </c>
    </row>
    <row r="296" spans="1:3" s="12" customFormat="1" x14ac:dyDescent="0.25">
      <c r="A296" s="13" t="s">
        <v>47</v>
      </c>
      <c r="B296" s="51">
        <v>60000</v>
      </c>
      <c r="C296" s="51">
        <v>1260</v>
      </c>
    </row>
    <row r="297" spans="1:3" s="12" customFormat="1" x14ac:dyDescent="0.25">
      <c r="A297" s="13" t="s">
        <v>9</v>
      </c>
      <c r="B297" s="51">
        <v>993121</v>
      </c>
      <c r="C297" s="51">
        <v>973594.03712000023</v>
      </c>
    </row>
    <row r="298" spans="1:3" s="12" customFormat="1" x14ac:dyDescent="0.25">
      <c r="A298" s="13" t="s">
        <v>10</v>
      </c>
      <c r="B298" s="51">
        <v>60000</v>
      </c>
      <c r="C298" s="51">
        <v>29061.719999999998</v>
      </c>
    </row>
    <row r="299" spans="1:3" s="12" customFormat="1" x14ac:dyDescent="0.25">
      <c r="A299" s="13" t="s">
        <v>44</v>
      </c>
      <c r="B299" s="51">
        <v>40000</v>
      </c>
      <c r="C299" s="51"/>
    </row>
    <row r="300" spans="1:3" s="12" customFormat="1" x14ac:dyDescent="0.25">
      <c r="A300" s="13" t="s">
        <v>15</v>
      </c>
      <c r="B300" s="51">
        <v>110000</v>
      </c>
      <c r="C300" s="51">
        <v>41574.160000000003</v>
      </c>
    </row>
    <row r="301" spans="1:3" s="12" customFormat="1" x14ac:dyDescent="0.25">
      <c r="A301" s="13" t="s">
        <v>11</v>
      </c>
      <c r="B301" s="51">
        <v>380000</v>
      </c>
      <c r="C301" s="51">
        <v>164934.63999999998</v>
      </c>
    </row>
    <row r="302" spans="1:3" s="12" customFormat="1" x14ac:dyDescent="0.25">
      <c r="A302" s="13" t="s">
        <v>12</v>
      </c>
      <c r="B302" s="51">
        <v>1324000</v>
      </c>
      <c r="C302" s="51">
        <v>500017.9</v>
      </c>
    </row>
    <row r="303" spans="1:3" s="12" customFormat="1" x14ac:dyDescent="0.25">
      <c r="A303" s="10" t="s">
        <v>5</v>
      </c>
      <c r="B303" s="51"/>
      <c r="C303" s="51"/>
    </row>
    <row r="304" spans="1:3" s="12" customFormat="1" ht="25.5" x14ac:dyDescent="0.25">
      <c r="A304" s="10" t="s">
        <v>6</v>
      </c>
      <c r="B304" s="51">
        <v>2626500</v>
      </c>
      <c r="C304" s="51">
        <v>15814.52</v>
      </c>
    </row>
    <row r="305" spans="1:3" s="12" customFormat="1" ht="25.5" x14ac:dyDescent="0.25">
      <c r="A305" s="10" t="s">
        <v>7</v>
      </c>
      <c r="B305" s="51">
        <v>268100</v>
      </c>
      <c r="C305" s="51">
        <v>134505.69</v>
      </c>
    </row>
    <row r="306" spans="1:3" s="12" customFormat="1" x14ac:dyDescent="0.25">
      <c r="A306" s="52"/>
      <c r="B306" s="53"/>
      <c r="C306" s="53"/>
    </row>
    <row r="307" spans="1:3" s="12" customFormat="1" x14ac:dyDescent="0.25">
      <c r="A307" s="29" t="s">
        <v>48</v>
      </c>
      <c r="B307" s="43">
        <f>SUM(B309:B319)</f>
        <v>13974200</v>
      </c>
      <c r="C307" s="43">
        <f>SUM(C309:C319)</f>
        <v>8874398.1799999997</v>
      </c>
    </row>
    <row r="308" spans="1:3" s="12" customFormat="1" x14ac:dyDescent="0.25">
      <c r="A308" s="55" t="s">
        <v>4</v>
      </c>
      <c r="B308" s="90"/>
      <c r="C308" s="90"/>
    </row>
    <row r="309" spans="1:3" s="12" customFormat="1" x14ac:dyDescent="0.25">
      <c r="A309" s="56" t="s">
        <v>8</v>
      </c>
      <c r="B309" s="51">
        <v>6248200</v>
      </c>
      <c r="C309" s="51">
        <v>5238693.12</v>
      </c>
    </row>
    <row r="310" spans="1:3" s="12" customFormat="1" x14ac:dyDescent="0.25">
      <c r="A310" s="13" t="s">
        <v>47</v>
      </c>
      <c r="B310" s="51">
        <v>423000</v>
      </c>
      <c r="C310" s="51">
        <v>76978</v>
      </c>
    </row>
    <row r="311" spans="1:3" s="12" customFormat="1" x14ac:dyDescent="0.25">
      <c r="A311" s="13" t="s">
        <v>9</v>
      </c>
      <c r="B311" s="51">
        <v>1886800</v>
      </c>
      <c r="C311" s="51">
        <v>1569355.3199999998</v>
      </c>
    </row>
    <row r="312" spans="1:3" s="12" customFormat="1" x14ac:dyDescent="0.25">
      <c r="A312" s="13" t="s">
        <v>10</v>
      </c>
      <c r="B312" s="51">
        <v>81680</v>
      </c>
      <c r="C312" s="51">
        <v>45677.24</v>
      </c>
    </row>
    <row r="313" spans="1:3" s="12" customFormat="1" x14ac:dyDescent="0.25">
      <c r="A313" s="13" t="s">
        <v>44</v>
      </c>
      <c r="B313" s="51"/>
      <c r="C313" s="51"/>
    </row>
    <row r="314" spans="1:3" s="12" customFormat="1" x14ac:dyDescent="0.25">
      <c r="A314" s="13" t="s">
        <v>15</v>
      </c>
      <c r="B314" s="51">
        <v>600000</v>
      </c>
      <c r="C314" s="51">
        <v>211470.75</v>
      </c>
    </row>
    <row r="315" spans="1:3" s="12" customFormat="1" x14ac:dyDescent="0.25">
      <c r="A315" s="13" t="s">
        <v>11</v>
      </c>
      <c r="B315" s="51">
        <v>1450000</v>
      </c>
      <c r="C315" s="51">
        <v>677903.82000000007</v>
      </c>
    </row>
    <row r="316" spans="1:3" s="12" customFormat="1" x14ac:dyDescent="0.25">
      <c r="A316" s="57" t="s">
        <v>12</v>
      </c>
      <c r="B316" s="51">
        <v>375000</v>
      </c>
      <c r="C316" s="51">
        <v>293599.05</v>
      </c>
    </row>
    <row r="317" spans="1:3" s="12" customFormat="1" x14ac:dyDescent="0.25">
      <c r="A317" s="10" t="s">
        <v>5</v>
      </c>
      <c r="B317" s="51">
        <v>5380</v>
      </c>
      <c r="C317" s="51">
        <v>2636</v>
      </c>
    </row>
    <row r="318" spans="1:3" s="12" customFormat="1" ht="25.5" x14ac:dyDescent="0.25">
      <c r="A318" s="10" t="s">
        <v>6</v>
      </c>
      <c r="B318" s="51">
        <v>1762000</v>
      </c>
      <c r="C318" s="51">
        <v>151948</v>
      </c>
    </row>
    <row r="319" spans="1:3" s="12" customFormat="1" ht="25.5" x14ac:dyDescent="0.25">
      <c r="A319" s="10" t="s">
        <v>7</v>
      </c>
      <c r="B319" s="51">
        <v>1142140</v>
      </c>
      <c r="C319" s="51">
        <v>606136.88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"/>
  <sheetViews>
    <sheetView zoomScaleNormal="100"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82" width="9.140625" style="7"/>
    <col min="183" max="183" width="20.140625" style="7" customWidth="1"/>
    <col min="184" max="184" width="4" style="7" customWidth="1"/>
    <col min="185" max="185" width="19.5703125" style="7" customWidth="1"/>
    <col min="186" max="193" width="11" style="7" customWidth="1"/>
    <col min="194" max="438" width="9.140625" style="7"/>
    <col min="439" max="439" width="20.140625" style="7" customWidth="1"/>
    <col min="440" max="440" width="4" style="7" customWidth="1"/>
    <col min="441" max="441" width="19.5703125" style="7" customWidth="1"/>
    <col min="442" max="449" width="11" style="7" customWidth="1"/>
    <col min="450" max="694" width="9.140625" style="7"/>
    <col min="695" max="695" width="20.140625" style="7" customWidth="1"/>
    <col min="696" max="696" width="4" style="7" customWidth="1"/>
    <col min="697" max="697" width="19.5703125" style="7" customWidth="1"/>
    <col min="698" max="705" width="11" style="7" customWidth="1"/>
    <col min="706" max="950" width="9.140625" style="7"/>
    <col min="951" max="951" width="20.140625" style="7" customWidth="1"/>
    <col min="952" max="952" width="4" style="7" customWidth="1"/>
    <col min="953" max="953" width="19.5703125" style="7" customWidth="1"/>
    <col min="954" max="961" width="11" style="7" customWidth="1"/>
    <col min="962" max="1206" width="9.140625" style="7"/>
    <col min="1207" max="1207" width="20.140625" style="7" customWidth="1"/>
    <col min="1208" max="1208" width="4" style="7" customWidth="1"/>
    <col min="1209" max="1209" width="19.5703125" style="7" customWidth="1"/>
    <col min="1210" max="1217" width="11" style="7" customWidth="1"/>
    <col min="1218" max="1462" width="9.140625" style="7"/>
    <col min="1463" max="1463" width="20.140625" style="7" customWidth="1"/>
    <col min="1464" max="1464" width="4" style="7" customWidth="1"/>
    <col min="1465" max="1465" width="19.5703125" style="7" customWidth="1"/>
    <col min="1466" max="1473" width="11" style="7" customWidth="1"/>
    <col min="1474" max="1718" width="9.140625" style="7"/>
    <col min="1719" max="1719" width="20.140625" style="7" customWidth="1"/>
    <col min="1720" max="1720" width="4" style="7" customWidth="1"/>
    <col min="1721" max="1721" width="19.5703125" style="7" customWidth="1"/>
    <col min="1722" max="1729" width="11" style="7" customWidth="1"/>
    <col min="1730" max="1974" width="9.140625" style="7"/>
    <col min="1975" max="1975" width="20.140625" style="7" customWidth="1"/>
    <col min="1976" max="1976" width="4" style="7" customWidth="1"/>
    <col min="1977" max="1977" width="19.5703125" style="7" customWidth="1"/>
    <col min="1978" max="1985" width="11" style="7" customWidth="1"/>
    <col min="1986" max="2230" width="9.140625" style="7"/>
    <col min="2231" max="2231" width="20.140625" style="7" customWidth="1"/>
    <col min="2232" max="2232" width="4" style="7" customWidth="1"/>
    <col min="2233" max="2233" width="19.5703125" style="7" customWidth="1"/>
    <col min="2234" max="2241" width="11" style="7" customWidth="1"/>
    <col min="2242" max="2486" width="9.140625" style="7"/>
    <col min="2487" max="2487" width="20.140625" style="7" customWidth="1"/>
    <col min="2488" max="2488" width="4" style="7" customWidth="1"/>
    <col min="2489" max="2489" width="19.5703125" style="7" customWidth="1"/>
    <col min="2490" max="2497" width="11" style="7" customWidth="1"/>
    <col min="2498" max="2742" width="9.140625" style="7"/>
    <col min="2743" max="2743" width="20.140625" style="7" customWidth="1"/>
    <col min="2744" max="2744" width="4" style="7" customWidth="1"/>
    <col min="2745" max="2745" width="19.5703125" style="7" customWidth="1"/>
    <col min="2746" max="2753" width="11" style="7" customWidth="1"/>
    <col min="2754" max="2998" width="9.140625" style="7"/>
    <col min="2999" max="2999" width="20.140625" style="7" customWidth="1"/>
    <col min="3000" max="3000" width="4" style="7" customWidth="1"/>
    <col min="3001" max="3001" width="19.5703125" style="7" customWidth="1"/>
    <col min="3002" max="3009" width="11" style="7" customWidth="1"/>
    <col min="3010" max="3254" width="9.140625" style="7"/>
    <col min="3255" max="3255" width="20.140625" style="7" customWidth="1"/>
    <col min="3256" max="3256" width="4" style="7" customWidth="1"/>
    <col min="3257" max="3257" width="19.5703125" style="7" customWidth="1"/>
    <col min="3258" max="3265" width="11" style="7" customWidth="1"/>
    <col min="3266" max="3510" width="9.140625" style="7"/>
    <col min="3511" max="3511" width="20.140625" style="7" customWidth="1"/>
    <col min="3512" max="3512" width="4" style="7" customWidth="1"/>
    <col min="3513" max="3513" width="19.5703125" style="7" customWidth="1"/>
    <col min="3514" max="3521" width="11" style="7" customWidth="1"/>
    <col min="3522" max="3766" width="9.140625" style="7"/>
    <col min="3767" max="3767" width="20.140625" style="7" customWidth="1"/>
    <col min="3768" max="3768" width="4" style="7" customWidth="1"/>
    <col min="3769" max="3769" width="19.5703125" style="7" customWidth="1"/>
    <col min="3770" max="3777" width="11" style="7" customWidth="1"/>
    <col min="3778" max="4022" width="9.140625" style="7"/>
    <col min="4023" max="4023" width="20.140625" style="7" customWidth="1"/>
    <col min="4024" max="4024" width="4" style="7" customWidth="1"/>
    <col min="4025" max="4025" width="19.5703125" style="7" customWidth="1"/>
    <col min="4026" max="4033" width="11" style="7" customWidth="1"/>
    <col min="4034" max="4278" width="9.140625" style="7"/>
    <col min="4279" max="4279" width="20.140625" style="7" customWidth="1"/>
    <col min="4280" max="4280" width="4" style="7" customWidth="1"/>
    <col min="4281" max="4281" width="19.5703125" style="7" customWidth="1"/>
    <col min="4282" max="4289" width="11" style="7" customWidth="1"/>
    <col min="4290" max="4534" width="9.140625" style="7"/>
    <col min="4535" max="4535" width="20.140625" style="7" customWidth="1"/>
    <col min="4536" max="4536" width="4" style="7" customWidth="1"/>
    <col min="4537" max="4537" width="19.5703125" style="7" customWidth="1"/>
    <col min="4538" max="4545" width="11" style="7" customWidth="1"/>
    <col min="4546" max="4790" width="9.140625" style="7"/>
    <col min="4791" max="4791" width="20.140625" style="7" customWidth="1"/>
    <col min="4792" max="4792" width="4" style="7" customWidth="1"/>
    <col min="4793" max="4793" width="19.5703125" style="7" customWidth="1"/>
    <col min="4794" max="4801" width="11" style="7" customWidth="1"/>
    <col min="4802" max="5046" width="9.140625" style="7"/>
    <col min="5047" max="5047" width="20.140625" style="7" customWidth="1"/>
    <col min="5048" max="5048" width="4" style="7" customWidth="1"/>
    <col min="5049" max="5049" width="19.5703125" style="7" customWidth="1"/>
    <col min="5050" max="5057" width="11" style="7" customWidth="1"/>
    <col min="5058" max="5302" width="9.140625" style="7"/>
    <col min="5303" max="5303" width="20.140625" style="7" customWidth="1"/>
    <col min="5304" max="5304" width="4" style="7" customWidth="1"/>
    <col min="5305" max="5305" width="19.5703125" style="7" customWidth="1"/>
    <col min="5306" max="5313" width="11" style="7" customWidth="1"/>
    <col min="5314" max="5558" width="9.140625" style="7"/>
    <col min="5559" max="5559" width="20.140625" style="7" customWidth="1"/>
    <col min="5560" max="5560" width="4" style="7" customWidth="1"/>
    <col min="5561" max="5561" width="19.5703125" style="7" customWidth="1"/>
    <col min="5562" max="5569" width="11" style="7" customWidth="1"/>
    <col min="5570" max="5814" width="9.140625" style="7"/>
    <col min="5815" max="5815" width="20.140625" style="7" customWidth="1"/>
    <col min="5816" max="5816" width="4" style="7" customWidth="1"/>
    <col min="5817" max="5817" width="19.5703125" style="7" customWidth="1"/>
    <col min="5818" max="5825" width="11" style="7" customWidth="1"/>
    <col min="5826" max="6070" width="9.140625" style="7"/>
    <col min="6071" max="6071" width="20.140625" style="7" customWidth="1"/>
    <col min="6072" max="6072" width="4" style="7" customWidth="1"/>
    <col min="6073" max="6073" width="19.5703125" style="7" customWidth="1"/>
    <col min="6074" max="6081" width="11" style="7" customWidth="1"/>
    <col min="6082" max="6326" width="9.140625" style="7"/>
    <col min="6327" max="6327" width="20.140625" style="7" customWidth="1"/>
    <col min="6328" max="6328" width="4" style="7" customWidth="1"/>
    <col min="6329" max="6329" width="19.5703125" style="7" customWidth="1"/>
    <col min="6330" max="6337" width="11" style="7" customWidth="1"/>
    <col min="6338" max="6582" width="9.140625" style="7"/>
    <col min="6583" max="6583" width="20.140625" style="7" customWidth="1"/>
    <col min="6584" max="6584" width="4" style="7" customWidth="1"/>
    <col min="6585" max="6585" width="19.5703125" style="7" customWidth="1"/>
    <col min="6586" max="6593" width="11" style="7" customWidth="1"/>
    <col min="6594" max="6838" width="9.140625" style="7"/>
    <col min="6839" max="6839" width="20.140625" style="7" customWidth="1"/>
    <col min="6840" max="6840" width="4" style="7" customWidth="1"/>
    <col min="6841" max="6841" width="19.5703125" style="7" customWidth="1"/>
    <col min="6842" max="6849" width="11" style="7" customWidth="1"/>
    <col min="6850" max="7094" width="9.140625" style="7"/>
    <col min="7095" max="7095" width="20.140625" style="7" customWidth="1"/>
    <col min="7096" max="7096" width="4" style="7" customWidth="1"/>
    <col min="7097" max="7097" width="19.5703125" style="7" customWidth="1"/>
    <col min="7098" max="7105" width="11" style="7" customWidth="1"/>
    <col min="7106" max="7350" width="9.140625" style="7"/>
    <col min="7351" max="7351" width="20.140625" style="7" customWidth="1"/>
    <col min="7352" max="7352" width="4" style="7" customWidth="1"/>
    <col min="7353" max="7353" width="19.5703125" style="7" customWidth="1"/>
    <col min="7354" max="7361" width="11" style="7" customWidth="1"/>
    <col min="7362" max="7606" width="9.140625" style="7"/>
    <col min="7607" max="7607" width="20.140625" style="7" customWidth="1"/>
    <col min="7608" max="7608" width="4" style="7" customWidth="1"/>
    <col min="7609" max="7609" width="19.5703125" style="7" customWidth="1"/>
    <col min="7610" max="7617" width="11" style="7" customWidth="1"/>
    <col min="7618" max="7862" width="9.140625" style="7"/>
    <col min="7863" max="7863" width="20.140625" style="7" customWidth="1"/>
    <col min="7864" max="7864" width="4" style="7" customWidth="1"/>
    <col min="7865" max="7865" width="19.5703125" style="7" customWidth="1"/>
    <col min="7866" max="7873" width="11" style="7" customWidth="1"/>
    <col min="7874" max="8118" width="9.140625" style="7"/>
    <col min="8119" max="8119" width="20.140625" style="7" customWidth="1"/>
    <col min="8120" max="8120" width="4" style="7" customWidth="1"/>
    <col min="8121" max="8121" width="19.5703125" style="7" customWidth="1"/>
    <col min="8122" max="8129" width="11" style="7" customWidth="1"/>
    <col min="8130" max="8374" width="9.140625" style="7"/>
    <col min="8375" max="8375" width="20.140625" style="7" customWidth="1"/>
    <col min="8376" max="8376" width="4" style="7" customWidth="1"/>
    <col min="8377" max="8377" width="19.5703125" style="7" customWidth="1"/>
    <col min="8378" max="8385" width="11" style="7" customWidth="1"/>
    <col min="8386" max="8630" width="9.140625" style="7"/>
    <col min="8631" max="8631" width="20.140625" style="7" customWidth="1"/>
    <col min="8632" max="8632" width="4" style="7" customWidth="1"/>
    <col min="8633" max="8633" width="19.5703125" style="7" customWidth="1"/>
    <col min="8634" max="8641" width="11" style="7" customWidth="1"/>
    <col min="8642" max="8886" width="9.140625" style="7"/>
    <col min="8887" max="8887" width="20.140625" style="7" customWidth="1"/>
    <col min="8888" max="8888" width="4" style="7" customWidth="1"/>
    <col min="8889" max="8889" width="19.5703125" style="7" customWidth="1"/>
    <col min="8890" max="8897" width="11" style="7" customWidth="1"/>
    <col min="8898" max="9142" width="9.140625" style="7"/>
    <col min="9143" max="9143" width="20.140625" style="7" customWidth="1"/>
    <col min="9144" max="9144" width="4" style="7" customWidth="1"/>
    <col min="9145" max="9145" width="19.5703125" style="7" customWidth="1"/>
    <col min="9146" max="9153" width="11" style="7" customWidth="1"/>
    <col min="9154" max="9398" width="9.140625" style="7"/>
    <col min="9399" max="9399" width="20.140625" style="7" customWidth="1"/>
    <col min="9400" max="9400" width="4" style="7" customWidth="1"/>
    <col min="9401" max="9401" width="19.5703125" style="7" customWidth="1"/>
    <col min="9402" max="9409" width="11" style="7" customWidth="1"/>
    <col min="9410" max="9654" width="9.140625" style="7"/>
    <col min="9655" max="9655" width="20.140625" style="7" customWidth="1"/>
    <col min="9656" max="9656" width="4" style="7" customWidth="1"/>
    <col min="9657" max="9657" width="19.5703125" style="7" customWidth="1"/>
    <col min="9658" max="9665" width="11" style="7" customWidth="1"/>
    <col min="9666" max="9910" width="9.140625" style="7"/>
    <col min="9911" max="9911" width="20.140625" style="7" customWidth="1"/>
    <col min="9912" max="9912" width="4" style="7" customWidth="1"/>
    <col min="9913" max="9913" width="19.5703125" style="7" customWidth="1"/>
    <col min="9914" max="9921" width="11" style="7" customWidth="1"/>
    <col min="9922" max="10166" width="9.140625" style="7"/>
    <col min="10167" max="10167" width="20.140625" style="7" customWidth="1"/>
    <col min="10168" max="10168" width="4" style="7" customWidth="1"/>
    <col min="10169" max="10169" width="19.5703125" style="7" customWidth="1"/>
    <col min="10170" max="10177" width="11" style="7" customWidth="1"/>
    <col min="10178" max="10422" width="9.140625" style="7"/>
    <col min="10423" max="10423" width="20.140625" style="7" customWidth="1"/>
    <col min="10424" max="10424" width="4" style="7" customWidth="1"/>
    <col min="10425" max="10425" width="19.5703125" style="7" customWidth="1"/>
    <col min="10426" max="10433" width="11" style="7" customWidth="1"/>
    <col min="10434" max="10678" width="9.140625" style="7"/>
    <col min="10679" max="10679" width="20.140625" style="7" customWidth="1"/>
    <col min="10680" max="10680" width="4" style="7" customWidth="1"/>
    <col min="10681" max="10681" width="19.5703125" style="7" customWidth="1"/>
    <col min="10682" max="10689" width="11" style="7" customWidth="1"/>
    <col min="10690" max="10934" width="9.140625" style="7"/>
    <col min="10935" max="10935" width="20.140625" style="7" customWidth="1"/>
    <col min="10936" max="10936" width="4" style="7" customWidth="1"/>
    <col min="10937" max="10937" width="19.5703125" style="7" customWidth="1"/>
    <col min="10938" max="10945" width="11" style="7" customWidth="1"/>
    <col min="10946" max="11190" width="9.140625" style="7"/>
    <col min="11191" max="11191" width="20.140625" style="7" customWidth="1"/>
    <col min="11192" max="11192" width="4" style="7" customWidth="1"/>
    <col min="11193" max="11193" width="19.5703125" style="7" customWidth="1"/>
    <col min="11194" max="11201" width="11" style="7" customWidth="1"/>
    <col min="11202" max="11446" width="9.140625" style="7"/>
    <col min="11447" max="11447" width="20.140625" style="7" customWidth="1"/>
    <col min="11448" max="11448" width="4" style="7" customWidth="1"/>
    <col min="11449" max="11449" width="19.5703125" style="7" customWidth="1"/>
    <col min="11450" max="11457" width="11" style="7" customWidth="1"/>
    <col min="11458" max="11702" width="9.140625" style="7"/>
    <col min="11703" max="11703" width="20.140625" style="7" customWidth="1"/>
    <col min="11704" max="11704" width="4" style="7" customWidth="1"/>
    <col min="11705" max="11705" width="19.5703125" style="7" customWidth="1"/>
    <col min="11706" max="11713" width="11" style="7" customWidth="1"/>
    <col min="11714" max="11958" width="9.140625" style="7"/>
    <col min="11959" max="11959" width="20.140625" style="7" customWidth="1"/>
    <col min="11960" max="11960" width="4" style="7" customWidth="1"/>
    <col min="11961" max="11961" width="19.5703125" style="7" customWidth="1"/>
    <col min="11962" max="11969" width="11" style="7" customWidth="1"/>
    <col min="11970" max="12214" width="9.140625" style="7"/>
    <col min="12215" max="12215" width="20.140625" style="7" customWidth="1"/>
    <col min="12216" max="12216" width="4" style="7" customWidth="1"/>
    <col min="12217" max="12217" width="19.5703125" style="7" customWidth="1"/>
    <col min="12218" max="12225" width="11" style="7" customWidth="1"/>
    <col min="12226" max="12470" width="9.140625" style="7"/>
    <col min="12471" max="12471" width="20.140625" style="7" customWidth="1"/>
    <col min="12472" max="12472" width="4" style="7" customWidth="1"/>
    <col min="12473" max="12473" width="19.5703125" style="7" customWidth="1"/>
    <col min="12474" max="12481" width="11" style="7" customWidth="1"/>
    <col min="12482" max="12726" width="9.140625" style="7"/>
    <col min="12727" max="12727" width="20.140625" style="7" customWidth="1"/>
    <col min="12728" max="12728" width="4" style="7" customWidth="1"/>
    <col min="12729" max="12729" width="19.5703125" style="7" customWidth="1"/>
    <col min="12730" max="12737" width="11" style="7" customWidth="1"/>
    <col min="12738" max="12982" width="9.140625" style="7"/>
    <col min="12983" max="12983" width="20.140625" style="7" customWidth="1"/>
    <col min="12984" max="12984" width="4" style="7" customWidth="1"/>
    <col min="12985" max="12985" width="19.5703125" style="7" customWidth="1"/>
    <col min="12986" max="12993" width="11" style="7" customWidth="1"/>
    <col min="12994" max="13238" width="9.140625" style="7"/>
    <col min="13239" max="13239" width="20.140625" style="7" customWidth="1"/>
    <col min="13240" max="13240" width="4" style="7" customWidth="1"/>
    <col min="13241" max="13241" width="19.5703125" style="7" customWidth="1"/>
    <col min="13242" max="13249" width="11" style="7" customWidth="1"/>
    <col min="13250" max="13494" width="9.140625" style="7"/>
    <col min="13495" max="13495" width="20.140625" style="7" customWidth="1"/>
    <col min="13496" max="13496" width="4" style="7" customWidth="1"/>
    <col min="13497" max="13497" width="19.5703125" style="7" customWidth="1"/>
    <col min="13498" max="13505" width="11" style="7" customWidth="1"/>
    <col min="13506" max="13750" width="9.140625" style="7"/>
    <col min="13751" max="13751" width="20.140625" style="7" customWidth="1"/>
    <col min="13752" max="13752" width="4" style="7" customWidth="1"/>
    <col min="13753" max="13753" width="19.5703125" style="7" customWidth="1"/>
    <col min="13754" max="13761" width="11" style="7" customWidth="1"/>
    <col min="13762" max="14006" width="9.140625" style="7"/>
    <col min="14007" max="14007" width="20.140625" style="7" customWidth="1"/>
    <col min="14008" max="14008" width="4" style="7" customWidth="1"/>
    <col min="14009" max="14009" width="19.5703125" style="7" customWidth="1"/>
    <col min="14010" max="14017" width="11" style="7" customWidth="1"/>
    <col min="14018" max="14262" width="9.140625" style="7"/>
    <col min="14263" max="14263" width="20.140625" style="7" customWidth="1"/>
    <col min="14264" max="14264" width="4" style="7" customWidth="1"/>
    <col min="14265" max="14265" width="19.5703125" style="7" customWidth="1"/>
    <col min="14266" max="14273" width="11" style="7" customWidth="1"/>
    <col min="14274" max="14518" width="9.140625" style="7"/>
    <col min="14519" max="14519" width="20.140625" style="7" customWidth="1"/>
    <col min="14520" max="14520" width="4" style="7" customWidth="1"/>
    <col min="14521" max="14521" width="19.5703125" style="7" customWidth="1"/>
    <col min="14522" max="14529" width="11" style="7" customWidth="1"/>
    <col min="14530" max="14774" width="9.140625" style="7"/>
    <col min="14775" max="14775" width="20.140625" style="7" customWidth="1"/>
    <col min="14776" max="14776" width="4" style="7" customWidth="1"/>
    <col min="14777" max="14777" width="19.5703125" style="7" customWidth="1"/>
    <col min="14778" max="14785" width="11" style="7" customWidth="1"/>
    <col min="14786" max="15030" width="9.140625" style="7"/>
    <col min="15031" max="15031" width="20.140625" style="7" customWidth="1"/>
    <col min="15032" max="15032" width="4" style="7" customWidth="1"/>
    <col min="15033" max="15033" width="19.5703125" style="7" customWidth="1"/>
    <col min="15034" max="15041" width="11" style="7" customWidth="1"/>
    <col min="15042" max="15286" width="9.140625" style="7"/>
    <col min="15287" max="15287" width="20.140625" style="7" customWidth="1"/>
    <col min="15288" max="15288" width="4" style="7" customWidth="1"/>
    <col min="15289" max="15289" width="19.5703125" style="7" customWidth="1"/>
    <col min="15290" max="15297" width="11" style="7" customWidth="1"/>
    <col min="15298" max="15542" width="9.140625" style="7"/>
    <col min="15543" max="15543" width="20.140625" style="7" customWidth="1"/>
    <col min="15544" max="15544" width="4" style="7" customWidth="1"/>
    <col min="15545" max="15545" width="19.5703125" style="7" customWidth="1"/>
    <col min="15546" max="15553" width="11" style="7" customWidth="1"/>
    <col min="15554" max="15798" width="9.140625" style="7"/>
    <col min="15799" max="15799" width="20.140625" style="7" customWidth="1"/>
    <col min="15800" max="15800" width="4" style="7" customWidth="1"/>
    <col min="15801" max="15801" width="19.5703125" style="7" customWidth="1"/>
    <col min="15802" max="15809" width="11" style="7" customWidth="1"/>
    <col min="15810" max="16054" width="9.140625" style="7"/>
    <col min="16055" max="16055" width="20.140625" style="7" customWidth="1"/>
    <col min="16056" max="16056" width="4" style="7" customWidth="1"/>
    <col min="16057" max="16057" width="19.5703125" style="7" customWidth="1"/>
    <col min="16058" max="16065" width="11" style="7" customWidth="1"/>
    <col min="16066" max="16384" width="9.140625" style="7"/>
  </cols>
  <sheetData>
    <row r="1" spans="1:3" ht="30" customHeight="1" x14ac:dyDescent="0.25">
      <c r="A1" s="641" t="s">
        <v>67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222">
        <f>SUM(B7:B18)</f>
        <v>46723400</v>
      </c>
      <c r="C5" s="222">
        <f>SUM(C7:C18)</f>
        <v>39050777.880000003</v>
      </c>
    </row>
    <row r="6" spans="1:3" s="12" customFormat="1" x14ac:dyDescent="0.25">
      <c r="A6" s="10" t="s">
        <v>4</v>
      </c>
      <c r="B6" s="74"/>
      <c r="C6" s="74"/>
    </row>
    <row r="7" spans="1:3" s="12" customFormat="1" x14ac:dyDescent="0.25">
      <c r="A7" s="13" t="s">
        <v>8</v>
      </c>
      <c r="B7" s="235">
        <v>15900230</v>
      </c>
      <c r="C7" s="237">
        <v>14015405.289999999</v>
      </c>
    </row>
    <row r="8" spans="1:3" s="12" customFormat="1" x14ac:dyDescent="0.25">
      <c r="A8" s="13" t="s">
        <v>13</v>
      </c>
      <c r="B8" s="235"/>
      <c r="C8" s="237"/>
    </row>
    <row r="9" spans="1:3" s="12" customFormat="1" x14ac:dyDescent="0.25">
      <c r="A9" s="13" t="s">
        <v>9</v>
      </c>
      <c r="B9" s="235">
        <v>4801870</v>
      </c>
      <c r="C9" s="237">
        <v>4194663.5</v>
      </c>
    </row>
    <row r="10" spans="1:3" s="12" customFormat="1" x14ac:dyDescent="0.25">
      <c r="A10" s="13" t="s">
        <v>10</v>
      </c>
      <c r="B10" s="235">
        <v>36190</v>
      </c>
      <c r="C10" s="237">
        <v>25382.240000000002</v>
      </c>
    </row>
    <row r="11" spans="1:3" s="12" customFormat="1" x14ac:dyDescent="0.25">
      <c r="A11" s="13" t="s">
        <v>15</v>
      </c>
      <c r="B11" s="235">
        <v>208928</v>
      </c>
      <c r="C11" s="237">
        <v>104837.78</v>
      </c>
    </row>
    <row r="12" spans="1:3" s="12" customFormat="1" ht="23.25" x14ac:dyDescent="0.25">
      <c r="A12" s="13" t="s">
        <v>14</v>
      </c>
      <c r="B12" s="235"/>
      <c r="C12" s="237"/>
    </row>
    <row r="13" spans="1:3" s="12" customFormat="1" x14ac:dyDescent="0.25">
      <c r="A13" s="13" t="s">
        <v>16</v>
      </c>
      <c r="B13" s="235">
        <v>0</v>
      </c>
      <c r="C13" s="237">
        <v>0</v>
      </c>
    </row>
    <row r="14" spans="1:3" s="12" customFormat="1" x14ac:dyDescent="0.25">
      <c r="A14" s="13" t="s">
        <v>11</v>
      </c>
      <c r="B14" s="235">
        <v>11864100</v>
      </c>
      <c r="C14" s="237">
        <v>10929518.58</v>
      </c>
    </row>
    <row r="15" spans="1:3" s="12" customFormat="1" x14ac:dyDescent="0.25">
      <c r="A15" s="13" t="s">
        <v>12</v>
      </c>
      <c r="B15" s="235">
        <v>8594630</v>
      </c>
      <c r="C15" s="237">
        <v>5874068.29</v>
      </c>
    </row>
    <row r="16" spans="1:3" s="12" customFormat="1" x14ac:dyDescent="0.25">
      <c r="A16" s="10" t="s">
        <v>5</v>
      </c>
      <c r="B16" s="235">
        <v>30000</v>
      </c>
      <c r="C16" s="237">
        <v>22500</v>
      </c>
    </row>
    <row r="17" spans="1:3" s="12" customFormat="1" ht="30" customHeight="1" x14ac:dyDescent="0.25">
      <c r="A17" s="10" t="s">
        <v>6</v>
      </c>
      <c r="B17" s="235">
        <v>850800</v>
      </c>
      <c r="C17" s="237">
        <v>752448</v>
      </c>
    </row>
    <row r="18" spans="1:3" s="12" customFormat="1" ht="25.5" x14ac:dyDescent="0.25">
      <c r="A18" s="10" t="s">
        <v>7</v>
      </c>
      <c r="B18" s="235">
        <v>4436652</v>
      </c>
      <c r="C18" s="237">
        <v>3131954.2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222">
        <f>SUM(B24:B34)</f>
        <v>51261300</v>
      </c>
      <c r="C22" s="222">
        <f>SUM(C24:C34)</f>
        <v>40582377.280000001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235">
        <v>29079110</v>
      </c>
      <c r="C24" s="235">
        <v>23848726.09</v>
      </c>
    </row>
    <row r="25" spans="1:3" s="12" customFormat="1" x14ac:dyDescent="0.25">
      <c r="A25" s="13" t="s">
        <v>13</v>
      </c>
      <c r="B25" s="235">
        <v>55260</v>
      </c>
      <c r="C25" s="235">
        <v>36859.980000000003</v>
      </c>
    </row>
    <row r="26" spans="1:3" s="12" customFormat="1" x14ac:dyDescent="0.25">
      <c r="A26" s="13" t="s">
        <v>9</v>
      </c>
      <c r="B26" s="235">
        <v>8751565</v>
      </c>
      <c r="C26" s="235">
        <v>7098583</v>
      </c>
    </row>
    <row r="27" spans="1:3" s="12" customFormat="1" x14ac:dyDescent="0.25">
      <c r="A27" s="13" t="s">
        <v>10</v>
      </c>
      <c r="B27" s="235">
        <v>59140</v>
      </c>
      <c r="C27" s="235">
        <v>46696.21</v>
      </c>
    </row>
    <row r="28" spans="1:3" s="12" customFormat="1" ht="23.25" x14ac:dyDescent="0.25">
      <c r="A28" s="13" t="s">
        <v>14</v>
      </c>
      <c r="B28" s="235">
        <v>272952</v>
      </c>
      <c r="C28" s="235">
        <v>112804.37</v>
      </c>
    </row>
    <row r="29" spans="1:3" s="12" customFormat="1" x14ac:dyDescent="0.25">
      <c r="A29" s="13" t="s">
        <v>18</v>
      </c>
      <c r="B29" s="235">
        <v>350000</v>
      </c>
      <c r="C29" s="235">
        <v>220466.70999999996</v>
      </c>
    </row>
    <row r="30" spans="1:3" s="12" customFormat="1" x14ac:dyDescent="0.25">
      <c r="A30" s="13" t="s">
        <v>11</v>
      </c>
      <c r="B30" s="235">
        <v>259479</v>
      </c>
      <c r="C30" s="235">
        <v>240468.22</v>
      </c>
    </row>
    <row r="31" spans="1:3" s="12" customFormat="1" x14ac:dyDescent="0.25">
      <c r="A31" s="13" t="s">
        <v>12</v>
      </c>
      <c r="B31" s="235">
        <v>5060114</v>
      </c>
      <c r="C31" s="235">
        <v>2256771.88</v>
      </c>
    </row>
    <row r="32" spans="1:3" s="12" customFormat="1" x14ac:dyDescent="0.25">
      <c r="A32" s="10" t="s">
        <v>5</v>
      </c>
      <c r="B32" s="235">
        <v>516000</v>
      </c>
      <c r="C32" s="235">
        <v>326364</v>
      </c>
    </row>
    <row r="33" spans="1:3" s="12" customFormat="1" ht="25.5" x14ac:dyDescent="0.25">
      <c r="A33" s="10" t="s">
        <v>6</v>
      </c>
      <c r="B33" s="235">
        <v>2765154</v>
      </c>
      <c r="C33" s="235">
        <v>2765154</v>
      </c>
    </row>
    <row r="34" spans="1:3" s="12" customFormat="1" ht="25.5" x14ac:dyDescent="0.25">
      <c r="A34" s="10" t="s">
        <v>7</v>
      </c>
      <c r="B34" s="235">
        <v>4092526</v>
      </c>
      <c r="C34" s="235">
        <v>3629482.8200000003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28755100</v>
      </c>
      <c r="C38" s="8">
        <f>SUM(C40:C50)</f>
        <v>22206766.75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223">
        <v>17188556</v>
      </c>
      <c r="C40" s="237">
        <v>14453578.810000001</v>
      </c>
    </row>
    <row r="41" spans="1:3" s="12" customFormat="1" x14ac:dyDescent="0.25">
      <c r="A41" s="13" t="s">
        <v>13</v>
      </c>
      <c r="B41" s="223"/>
      <c r="C41" s="237"/>
    </row>
    <row r="42" spans="1:3" s="12" customFormat="1" x14ac:dyDescent="0.25">
      <c r="A42" s="13" t="s">
        <v>9</v>
      </c>
      <c r="B42" s="223">
        <v>5190944</v>
      </c>
      <c r="C42" s="237">
        <v>4315671.26</v>
      </c>
    </row>
    <row r="43" spans="1:3" s="12" customFormat="1" x14ac:dyDescent="0.25">
      <c r="A43" s="13" t="s">
        <v>10</v>
      </c>
      <c r="B43" s="223">
        <v>17729</v>
      </c>
      <c r="C43" s="237"/>
    </row>
    <row r="44" spans="1:3" s="12" customFormat="1" ht="23.25" x14ac:dyDescent="0.25">
      <c r="A44" s="13" t="s">
        <v>14</v>
      </c>
      <c r="B44" s="223"/>
      <c r="C44" s="237"/>
    </row>
    <row r="45" spans="1:3" s="12" customFormat="1" x14ac:dyDescent="0.25">
      <c r="A45" s="13" t="s">
        <v>18</v>
      </c>
      <c r="B45" s="223"/>
      <c r="C45" s="237"/>
    </row>
    <row r="46" spans="1:3" s="12" customFormat="1" x14ac:dyDescent="0.25">
      <c r="A46" s="13" t="s">
        <v>11</v>
      </c>
      <c r="B46" s="223">
        <v>98400</v>
      </c>
      <c r="C46" s="237">
        <v>98400</v>
      </c>
    </row>
    <row r="47" spans="1:3" s="12" customFormat="1" x14ac:dyDescent="0.25">
      <c r="A47" s="13" t="s">
        <v>12</v>
      </c>
      <c r="B47" s="223">
        <v>1902653</v>
      </c>
      <c r="C47" s="237">
        <v>426650.35</v>
      </c>
    </row>
    <row r="48" spans="1:3" s="12" customFormat="1" x14ac:dyDescent="0.25">
      <c r="A48" s="10" t="s">
        <v>5</v>
      </c>
      <c r="B48" s="223">
        <v>22967</v>
      </c>
      <c r="C48" s="237">
        <v>22967</v>
      </c>
    </row>
    <row r="49" spans="1:3" s="12" customFormat="1" ht="25.5" x14ac:dyDescent="0.25">
      <c r="A49" s="10" t="s">
        <v>6</v>
      </c>
      <c r="B49" s="223">
        <v>165987</v>
      </c>
      <c r="C49" s="237">
        <v>173186</v>
      </c>
    </row>
    <row r="50" spans="1:3" s="12" customFormat="1" ht="25.5" x14ac:dyDescent="0.25">
      <c r="A50" s="10" t="s">
        <v>7</v>
      </c>
      <c r="B50" s="223">
        <v>4167864</v>
      </c>
      <c r="C50" s="237">
        <v>2716313.33</v>
      </c>
    </row>
    <row r="51" spans="1:3" s="12" customFormat="1" x14ac:dyDescent="0.25">
      <c r="A51" s="10"/>
      <c r="B51" s="225"/>
      <c r="C51" s="225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222">
        <f>B56+B58+B59+B61+B62+B63+B64+B65+B66+B57+B60</f>
        <v>16222300</v>
      </c>
      <c r="C54" s="222">
        <f>C56+C58+C59+C61+C62+C63+C64+C65+C66+C57+C60</f>
        <v>13255293.059999999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227">
        <v>9785637</v>
      </c>
      <c r="C56" s="235">
        <v>8312137</v>
      </c>
    </row>
    <row r="57" spans="1:3" s="12" customFormat="1" x14ac:dyDescent="0.25">
      <c r="A57" s="13" t="s">
        <v>13</v>
      </c>
      <c r="B57" s="227">
        <v>0</v>
      </c>
      <c r="C57" s="235">
        <v>0</v>
      </c>
    </row>
    <row r="58" spans="1:3" s="12" customFormat="1" x14ac:dyDescent="0.25">
      <c r="A58" s="13" t="s">
        <v>9</v>
      </c>
      <c r="B58" s="227">
        <v>2955263</v>
      </c>
      <c r="C58" s="235">
        <v>2490428.0299999998</v>
      </c>
    </row>
    <row r="59" spans="1:3" s="12" customFormat="1" x14ac:dyDescent="0.25">
      <c r="A59" s="13" t="s">
        <v>10</v>
      </c>
      <c r="B59" s="227">
        <v>14000</v>
      </c>
      <c r="C59" s="235">
        <v>12700</v>
      </c>
    </row>
    <row r="60" spans="1:3" s="12" customFormat="1" ht="23.25" x14ac:dyDescent="0.25">
      <c r="A60" s="13" t="s">
        <v>14</v>
      </c>
      <c r="B60" s="227">
        <v>30000</v>
      </c>
      <c r="C60" s="235">
        <v>0</v>
      </c>
    </row>
    <row r="61" spans="1:3" s="12" customFormat="1" x14ac:dyDescent="0.25">
      <c r="A61" s="13" t="s">
        <v>21</v>
      </c>
      <c r="B61" s="227">
        <v>42000</v>
      </c>
      <c r="C61" s="235">
        <v>36733.03</v>
      </c>
    </row>
    <row r="62" spans="1:3" s="12" customFormat="1" x14ac:dyDescent="0.25">
      <c r="A62" s="13" t="s">
        <v>11</v>
      </c>
      <c r="B62" s="227">
        <v>52917.52</v>
      </c>
      <c r="C62" s="235">
        <v>42617.52</v>
      </c>
    </row>
    <row r="63" spans="1:3" s="12" customFormat="1" x14ac:dyDescent="0.25">
      <c r="A63" s="13" t="s">
        <v>12</v>
      </c>
      <c r="B63" s="227">
        <v>843212.48</v>
      </c>
      <c r="C63" s="235">
        <v>65912.479999999996</v>
      </c>
    </row>
    <row r="64" spans="1:3" s="12" customFormat="1" x14ac:dyDescent="0.25">
      <c r="A64" s="10" t="s">
        <v>5</v>
      </c>
      <c r="B64" s="227">
        <v>0</v>
      </c>
      <c r="C64" s="235">
        <v>0</v>
      </c>
    </row>
    <row r="65" spans="1:3" s="12" customFormat="1" ht="25.5" x14ac:dyDescent="0.25">
      <c r="A65" s="10" t="s">
        <v>6</v>
      </c>
      <c r="B65" s="227">
        <v>101544.46</v>
      </c>
      <c r="C65" s="235">
        <v>101544.46</v>
      </c>
    </row>
    <row r="66" spans="1:3" s="12" customFormat="1" ht="25.5" x14ac:dyDescent="0.25">
      <c r="A66" s="10" t="s">
        <v>7</v>
      </c>
      <c r="B66" s="227">
        <v>2397725.54</v>
      </c>
      <c r="C66" s="235">
        <v>2193220.54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4"/>
      <c r="B68" s="14"/>
      <c r="C68" s="14"/>
    </row>
    <row r="69" spans="1:3" s="12" customFormat="1" x14ac:dyDescent="0.25">
      <c r="A69" s="15" t="s">
        <v>0</v>
      </c>
      <c r="B69" s="15" t="s">
        <v>2</v>
      </c>
      <c r="C69" s="15" t="s">
        <v>3</v>
      </c>
    </row>
    <row r="70" spans="1:3" s="12" customFormat="1" x14ac:dyDescent="0.25">
      <c r="A70" s="15" t="s">
        <v>1</v>
      </c>
      <c r="B70" s="15">
        <v>2</v>
      </c>
      <c r="C70" s="15">
        <v>3</v>
      </c>
    </row>
    <row r="71" spans="1:3" s="12" customFormat="1" x14ac:dyDescent="0.25">
      <c r="A71" s="3" t="s">
        <v>23</v>
      </c>
      <c r="B71" s="222">
        <f>B73+B75+B76+B79+B80+B81+B82+B83+B74+B77+B78</f>
        <v>26602600</v>
      </c>
      <c r="C71" s="222">
        <f>SUM(C73:C83)</f>
        <v>21222366.500000004</v>
      </c>
    </row>
    <row r="72" spans="1:3" s="12" customFormat="1" x14ac:dyDescent="0.25">
      <c r="A72" s="10" t="s">
        <v>4</v>
      </c>
      <c r="B72" s="74"/>
      <c r="C72" s="74"/>
    </row>
    <row r="73" spans="1:3" s="12" customFormat="1" x14ac:dyDescent="0.25">
      <c r="A73" s="13" t="s">
        <v>8</v>
      </c>
      <c r="B73" s="235">
        <v>14104180</v>
      </c>
      <c r="C73" s="238">
        <v>10745705.32</v>
      </c>
    </row>
    <row r="74" spans="1:3" s="12" customFormat="1" x14ac:dyDescent="0.25">
      <c r="A74" s="13" t="s">
        <v>13</v>
      </c>
      <c r="B74" s="235">
        <v>21815</v>
      </c>
      <c r="C74" s="237">
        <v>21815</v>
      </c>
    </row>
    <row r="75" spans="1:3" s="12" customFormat="1" x14ac:dyDescent="0.25">
      <c r="A75" s="13" t="s">
        <v>9</v>
      </c>
      <c r="B75" s="235">
        <v>4259420</v>
      </c>
      <c r="C75" s="238">
        <v>3245371.21</v>
      </c>
    </row>
    <row r="76" spans="1:3" s="12" customFormat="1" x14ac:dyDescent="0.25">
      <c r="A76" s="13" t="s">
        <v>10</v>
      </c>
      <c r="B76" s="235">
        <v>16000</v>
      </c>
      <c r="C76" s="238">
        <v>12968.63</v>
      </c>
    </row>
    <row r="77" spans="1:3" s="12" customFormat="1" ht="23.25" x14ac:dyDescent="0.25">
      <c r="A77" s="13" t="s">
        <v>14</v>
      </c>
      <c r="B77" s="235">
        <v>57430</v>
      </c>
      <c r="C77" s="237">
        <v>27430</v>
      </c>
    </row>
    <row r="78" spans="1:3" s="12" customFormat="1" x14ac:dyDescent="0.25">
      <c r="A78" s="13" t="s">
        <v>21</v>
      </c>
      <c r="B78" s="235">
        <v>82000</v>
      </c>
      <c r="C78" s="238">
        <v>62387.22</v>
      </c>
    </row>
    <row r="79" spans="1:3" s="12" customFormat="1" x14ac:dyDescent="0.25">
      <c r="A79" s="13" t="s">
        <v>11</v>
      </c>
      <c r="B79" s="235">
        <v>171670</v>
      </c>
      <c r="C79" s="237">
        <v>172741</v>
      </c>
    </row>
    <row r="80" spans="1:3" s="12" customFormat="1" x14ac:dyDescent="0.25">
      <c r="A80" s="13" t="s">
        <v>12</v>
      </c>
      <c r="B80" s="235">
        <v>557785</v>
      </c>
      <c r="C80" s="238">
        <v>321688.67</v>
      </c>
    </row>
    <row r="81" spans="1:3" s="12" customFormat="1" x14ac:dyDescent="0.25">
      <c r="A81" s="10" t="s">
        <v>5</v>
      </c>
      <c r="B81" s="235">
        <v>353000</v>
      </c>
      <c r="C81" s="238">
        <v>13686</v>
      </c>
    </row>
    <row r="82" spans="1:3" s="12" customFormat="1" ht="25.5" x14ac:dyDescent="0.25">
      <c r="A82" s="10" t="s">
        <v>6</v>
      </c>
      <c r="B82" s="235">
        <v>1892056</v>
      </c>
      <c r="C82" s="237">
        <v>1884106</v>
      </c>
    </row>
    <row r="83" spans="1:3" s="12" customFormat="1" ht="25.5" x14ac:dyDescent="0.25">
      <c r="A83" s="10" t="s">
        <v>7</v>
      </c>
      <c r="B83" s="235">
        <v>5087244</v>
      </c>
      <c r="C83" s="238">
        <v>4714467.45</v>
      </c>
    </row>
    <row r="84" spans="1:3" s="12" customFormat="1" x14ac:dyDescent="0.25">
      <c r="A84" s="14"/>
      <c r="B84" s="14"/>
      <c r="C84" s="14"/>
    </row>
    <row r="85" spans="1:3" s="12" customFormat="1" x14ac:dyDescent="0.25">
      <c r="A85" s="15" t="s">
        <v>0</v>
      </c>
      <c r="B85" s="15" t="s">
        <v>2</v>
      </c>
      <c r="C85" s="15" t="s">
        <v>3</v>
      </c>
    </row>
    <row r="86" spans="1:3" s="12" customFormat="1" x14ac:dyDescent="0.25">
      <c r="A86" s="15" t="s">
        <v>1</v>
      </c>
      <c r="B86" s="15">
        <v>2</v>
      </c>
      <c r="C86" s="15">
        <v>3</v>
      </c>
    </row>
    <row r="87" spans="1:3" s="12" customFormat="1" ht="18" customHeight="1" x14ac:dyDescent="0.25">
      <c r="A87" s="3" t="s">
        <v>24</v>
      </c>
      <c r="B87" s="222">
        <f>SUM(B89:B99)</f>
        <v>39726500</v>
      </c>
      <c r="C87" s="222">
        <f>SUM(C89:C99)</f>
        <v>31617834.720000006</v>
      </c>
    </row>
    <row r="88" spans="1:3" s="12" customFormat="1" x14ac:dyDescent="0.25">
      <c r="A88" s="10" t="s">
        <v>4</v>
      </c>
      <c r="B88" s="74"/>
      <c r="C88" s="74"/>
    </row>
    <row r="89" spans="1:3" s="12" customFormat="1" x14ac:dyDescent="0.25">
      <c r="A89" s="13" t="s">
        <v>8</v>
      </c>
      <c r="B89" s="228">
        <v>21952150</v>
      </c>
      <c r="C89" s="228">
        <v>18504259.780000005</v>
      </c>
    </row>
    <row r="90" spans="1:3" s="12" customFormat="1" x14ac:dyDescent="0.25">
      <c r="A90" s="13" t="s">
        <v>13</v>
      </c>
      <c r="B90" s="228">
        <v>0</v>
      </c>
      <c r="C90" s="228">
        <v>0</v>
      </c>
    </row>
    <row r="91" spans="1:3" s="12" customFormat="1" x14ac:dyDescent="0.25">
      <c r="A91" s="13" t="s">
        <v>9</v>
      </c>
      <c r="B91" s="228">
        <v>6629550</v>
      </c>
      <c r="C91" s="228">
        <v>5518589.0500000007</v>
      </c>
    </row>
    <row r="92" spans="1:3" s="12" customFormat="1" x14ac:dyDescent="0.25">
      <c r="A92" s="13" t="s">
        <v>10</v>
      </c>
      <c r="B92" s="228">
        <v>44203</v>
      </c>
      <c r="C92" s="228">
        <v>30611.66</v>
      </c>
    </row>
    <row r="93" spans="1:3" s="12" customFormat="1" ht="23.25" x14ac:dyDescent="0.25">
      <c r="A93" s="13" t="s">
        <v>14</v>
      </c>
      <c r="B93" s="228">
        <v>0</v>
      </c>
      <c r="C93" s="228">
        <v>0</v>
      </c>
    </row>
    <row r="94" spans="1:3" s="12" customFormat="1" x14ac:dyDescent="0.25">
      <c r="A94" s="13" t="s">
        <v>21</v>
      </c>
      <c r="B94" s="228">
        <v>253030</v>
      </c>
      <c r="C94" s="228">
        <v>215875.69999999998</v>
      </c>
    </row>
    <row r="95" spans="1:3" s="12" customFormat="1" x14ac:dyDescent="0.25">
      <c r="A95" s="13" t="s">
        <v>11</v>
      </c>
      <c r="B95" s="228">
        <v>414680</v>
      </c>
      <c r="C95" s="228">
        <v>61990</v>
      </c>
    </row>
    <row r="96" spans="1:3" s="12" customFormat="1" x14ac:dyDescent="0.25">
      <c r="A96" s="13" t="s">
        <v>12</v>
      </c>
      <c r="B96" s="228">
        <v>2119567</v>
      </c>
      <c r="C96" s="229">
        <v>662961.09000000008</v>
      </c>
    </row>
    <row r="97" spans="1:3" s="12" customFormat="1" x14ac:dyDescent="0.25">
      <c r="A97" s="10" t="s">
        <v>5</v>
      </c>
      <c r="B97" s="228">
        <v>73007</v>
      </c>
      <c r="C97" s="229">
        <v>82945.279999999999</v>
      </c>
    </row>
    <row r="98" spans="1:3" s="12" customFormat="1" ht="25.5" x14ac:dyDescent="0.25">
      <c r="A98" s="10" t="s">
        <v>6</v>
      </c>
      <c r="B98" s="228">
        <v>3114861</v>
      </c>
      <c r="C98" s="228">
        <v>2772280</v>
      </c>
    </row>
    <row r="99" spans="1:3" s="12" customFormat="1" ht="25.5" x14ac:dyDescent="0.25">
      <c r="A99" s="10" t="s">
        <v>7</v>
      </c>
      <c r="B99" s="228">
        <v>5125452</v>
      </c>
      <c r="C99" s="228">
        <v>3768322.16</v>
      </c>
    </row>
    <row r="100" spans="1:3" s="12" customFormat="1" x14ac:dyDescent="0.25">
      <c r="A100" s="14"/>
      <c r="B100" s="14"/>
      <c r="C100" s="14"/>
    </row>
    <row r="101" spans="1:3" s="12" customFormat="1" x14ac:dyDescent="0.25">
      <c r="A101" s="15" t="s">
        <v>0</v>
      </c>
      <c r="B101" s="15" t="s">
        <v>2</v>
      </c>
      <c r="C101" s="15" t="s">
        <v>3</v>
      </c>
    </row>
    <row r="102" spans="1:3" s="12" customFormat="1" x14ac:dyDescent="0.25">
      <c r="A102" s="15" t="s">
        <v>1</v>
      </c>
      <c r="B102" s="15">
        <v>2</v>
      </c>
      <c r="C102" s="15">
        <v>3</v>
      </c>
    </row>
    <row r="103" spans="1:3" s="12" customFormat="1" x14ac:dyDescent="0.25">
      <c r="A103" s="3" t="s">
        <v>25</v>
      </c>
      <c r="B103" s="8">
        <f>SUM(B105:B115)</f>
        <v>37485600</v>
      </c>
      <c r="C103" s="8">
        <f>SUM(C105:C115)</f>
        <v>29049223.390000001</v>
      </c>
    </row>
    <row r="104" spans="1:3" s="12" customFormat="1" x14ac:dyDescent="0.25">
      <c r="A104" s="10" t="s">
        <v>4</v>
      </c>
      <c r="B104" s="11"/>
      <c r="C104" s="11"/>
    </row>
    <row r="105" spans="1:3" s="12" customFormat="1" x14ac:dyDescent="0.25">
      <c r="A105" s="13" t="s">
        <v>8</v>
      </c>
      <c r="B105" s="223">
        <v>21720431</v>
      </c>
      <c r="C105" s="223">
        <v>18444488.899999999</v>
      </c>
    </row>
    <row r="106" spans="1:3" s="12" customFormat="1" x14ac:dyDescent="0.25">
      <c r="A106" s="13" t="s">
        <v>13</v>
      </c>
      <c r="B106" s="223"/>
      <c r="C106" s="223"/>
    </row>
    <row r="107" spans="1:3" s="12" customFormat="1" x14ac:dyDescent="0.25">
      <c r="A107" s="13" t="s">
        <v>9</v>
      </c>
      <c r="B107" s="223">
        <v>6559569</v>
      </c>
      <c r="C107" s="223">
        <v>4934757.21</v>
      </c>
    </row>
    <row r="108" spans="1:3" s="12" customFormat="1" x14ac:dyDescent="0.25">
      <c r="A108" s="13" t="s">
        <v>10</v>
      </c>
      <c r="B108" s="223">
        <v>59937.78</v>
      </c>
      <c r="C108" s="223">
        <v>28985.65</v>
      </c>
    </row>
    <row r="109" spans="1:3" s="12" customFormat="1" ht="23.25" x14ac:dyDescent="0.25">
      <c r="A109" s="13" t="s">
        <v>14</v>
      </c>
      <c r="B109" s="223"/>
      <c r="C109" s="223"/>
    </row>
    <row r="110" spans="1:3" s="12" customFormat="1" x14ac:dyDescent="0.25">
      <c r="A110" s="13" t="s">
        <v>21</v>
      </c>
      <c r="B110" s="223">
        <v>94621.02</v>
      </c>
      <c r="C110" s="223">
        <v>115281.35999999999</v>
      </c>
    </row>
    <row r="111" spans="1:3" s="12" customFormat="1" x14ac:dyDescent="0.25">
      <c r="A111" s="13" t="s">
        <v>11</v>
      </c>
      <c r="B111" s="223"/>
      <c r="C111" s="223"/>
    </row>
    <row r="112" spans="1:3" s="12" customFormat="1" x14ac:dyDescent="0.25">
      <c r="A112" s="13" t="s">
        <v>12</v>
      </c>
      <c r="B112" s="223">
        <v>1802593.35</v>
      </c>
      <c r="C112" s="223">
        <v>130338.43</v>
      </c>
    </row>
    <row r="113" spans="1:3" s="12" customFormat="1" x14ac:dyDescent="0.25">
      <c r="A113" s="10" t="s">
        <v>5</v>
      </c>
      <c r="B113" s="223"/>
      <c r="C113" s="223"/>
    </row>
    <row r="114" spans="1:3" s="12" customFormat="1" ht="25.5" x14ac:dyDescent="0.25">
      <c r="A114" s="10" t="s">
        <v>6</v>
      </c>
      <c r="B114" s="223">
        <v>1889663.85</v>
      </c>
      <c r="C114" s="223">
        <v>1859563.85</v>
      </c>
    </row>
    <row r="115" spans="1:3" s="12" customFormat="1" ht="25.5" x14ac:dyDescent="0.25">
      <c r="A115" s="10" t="s">
        <v>7</v>
      </c>
      <c r="B115" s="223">
        <v>5358784</v>
      </c>
      <c r="C115" s="223">
        <v>3535807.9900000007</v>
      </c>
    </row>
    <row r="116" spans="1:3" s="12" customFormat="1" x14ac:dyDescent="0.25">
      <c r="A116" s="14"/>
      <c r="B116" s="14"/>
      <c r="C116" s="14"/>
    </row>
    <row r="117" spans="1:3" s="12" customFormat="1" ht="15.75" x14ac:dyDescent="0.25">
      <c r="A117" s="16" t="s">
        <v>0</v>
      </c>
      <c r="B117" s="16" t="s">
        <v>2</v>
      </c>
      <c r="C117" s="16" t="s">
        <v>3</v>
      </c>
    </row>
    <row r="118" spans="1:3" s="12" customFormat="1" ht="15.75" x14ac:dyDescent="0.25">
      <c r="A118" s="16" t="s">
        <v>1</v>
      </c>
      <c r="B118" s="16">
        <v>2</v>
      </c>
      <c r="C118" s="16">
        <v>3</v>
      </c>
    </row>
    <row r="119" spans="1:3" s="12" customFormat="1" x14ac:dyDescent="0.25">
      <c r="A119" s="3" t="s">
        <v>26</v>
      </c>
      <c r="B119" s="8">
        <f>SUM(B121:B131)</f>
        <v>27964150</v>
      </c>
      <c r="C119" s="8">
        <f>SUM(C121:C131)</f>
        <v>20600536.630000003</v>
      </c>
    </row>
    <row r="120" spans="1:3" s="12" customFormat="1" ht="15.75" x14ac:dyDescent="0.25">
      <c r="A120" s="17" t="s">
        <v>4</v>
      </c>
      <c r="B120" s="18"/>
      <c r="C120" s="18"/>
    </row>
    <row r="121" spans="1:3" s="12" customFormat="1" x14ac:dyDescent="0.25">
      <c r="A121" s="19" t="s">
        <v>8</v>
      </c>
      <c r="B121" s="235">
        <v>15340799</v>
      </c>
      <c r="C121" s="237">
        <v>12304776.470000001</v>
      </c>
    </row>
    <row r="122" spans="1:3" s="12" customFormat="1" x14ac:dyDescent="0.25">
      <c r="A122" s="19" t="s">
        <v>13</v>
      </c>
      <c r="B122" s="235"/>
      <c r="C122" s="237"/>
    </row>
    <row r="123" spans="1:3" s="12" customFormat="1" x14ac:dyDescent="0.25">
      <c r="A123" s="19" t="s">
        <v>9</v>
      </c>
      <c r="B123" s="235">
        <v>4632922</v>
      </c>
      <c r="C123" s="237">
        <v>3680910.69</v>
      </c>
    </row>
    <row r="124" spans="1:3" s="12" customFormat="1" x14ac:dyDescent="0.25">
      <c r="A124" s="19" t="s">
        <v>10</v>
      </c>
      <c r="B124" s="235">
        <v>19000</v>
      </c>
      <c r="C124" s="237">
        <v>14383.33</v>
      </c>
    </row>
    <row r="125" spans="1:3" s="12" customFormat="1" ht="36.75" customHeight="1" x14ac:dyDescent="0.25">
      <c r="A125" s="19" t="s">
        <v>14</v>
      </c>
      <c r="B125" s="235"/>
      <c r="C125" s="237"/>
    </row>
    <row r="126" spans="1:3" s="12" customFormat="1" x14ac:dyDescent="0.25">
      <c r="A126" s="19" t="s">
        <v>15</v>
      </c>
      <c r="B126" s="235">
        <v>190000</v>
      </c>
      <c r="C126" s="237">
        <v>169881.82</v>
      </c>
    </row>
    <row r="127" spans="1:3" s="12" customFormat="1" x14ac:dyDescent="0.25">
      <c r="A127" s="19" t="s">
        <v>11</v>
      </c>
      <c r="B127" s="235">
        <v>23000</v>
      </c>
      <c r="C127" s="237">
        <v>12760</v>
      </c>
    </row>
    <row r="128" spans="1:3" s="12" customFormat="1" x14ac:dyDescent="0.25">
      <c r="A128" s="19" t="s">
        <v>12</v>
      </c>
      <c r="B128" s="235">
        <v>90000</v>
      </c>
      <c r="C128" s="237">
        <v>42200</v>
      </c>
    </row>
    <row r="129" spans="1:3" s="12" customFormat="1" x14ac:dyDescent="0.25">
      <c r="A129" s="10" t="s">
        <v>5</v>
      </c>
      <c r="B129" s="235">
        <v>3037640</v>
      </c>
      <c r="C129" s="237">
        <v>1255116.18</v>
      </c>
    </row>
    <row r="130" spans="1:3" s="12" customFormat="1" ht="25.5" x14ac:dyDescent="0.25">
      <c r="A130" s="10" t="s">
        <v>6</v>
      </c>
      <c r="B130" s="235">
        <v>1632000</v>
      </c>
      <c r="C130" s="237">
        <v>1571698</v>
      </c>
    </row>
    <row r="131" spans="1:3" s="12" customFormat="1" ht="25.5" x14ac:dyDescent="0.25">
      <c r="A131" s="10" t="s">
        <v>7</v>
      </c>
      <c r="B131" s="235">
        <v>2998789</v>
      </c>
      <c r="C131" s="237">
        <v>1548810.14</v>
      </c>
    </row>
    <row r="132" spans="1:3" s="12" customFormat="1" x14ac:dyDescent="0.25">
      <c r="A132" s="14"/>
      <c r="B132" s="14"/>
      <c r="C132" s="14"/>
    </row>
    <row r="133" spans="1:3" s="12" customFormat="1" x14ac:dyDescent="0.25">
      <c r="A133" s="21" t="s">
        <v>0</v>
      </c>
      <c r="B133" s="21" t="s">
        <v>2</v>
      </c>
      <c r="C133" s="21" t="s">
        <v>3</v>
      </c>
    </row>
    <row r="134" spans="1:3" s="12" customFormat="1" x14ac:dyDescent="0.25">
      <c r="A134" s="21" t="s">
        <v>1</v>
      </c>
      <c r="B134" s="21">
        <v>2</v>
      </c>
      <c r="C134" s="21">
        <v>3</v>
      </c>
    </row>
    <row r="135" spans="1:3" s="12" customFormat="1" x14ac:dyDescent="0.25">
      <c r="A135" s="4" t="s">
        <v>27</v>
      </c>
      <c r="B135" s="76">
        <f>B137+B139+B140+B141+B143+B144+B145+B146+B147+B138+B142</f>
        <v>96238500</v>
      </c>
      <c r="C135" s="76">
        <f>C137+C139+C140+C141+C143+C144+C145+C146+C147+C142</f>
        <v>80247455.900000006</v>
      </c>
    </row>
    <row r="136" spans="1:3" s="12" customFormat="1" x14ac:dyDescent="0.25">
      <c r="A136" s="23" t="s">
        <v>4</v>
      </c>
      <c r="B136" s="77"/>
      <c r="C136" s="77"/>
    </row>
    <row r="137" spans="1:3" s="12" customFormat="1" x14ac:dyDescent="0.25">
      <c r="A137" s="17" t="s">
        <v>8</v>
      </c>
      <c r="B137" s="230">
        <v>69600000</v>
      </c>
      <c r="C137" s="230">
        <v>57763196.539999999</v>
      </c>
    </row>
    <row r="138" spans="1:3" s="12" customFormat="1" x14ac:dyDescent="0.25">
      <c r="A138" s="17" t="s">
        <v>13</v>
      </c>
      <c r="B138" s="230"/>
      <c r="C138" s="230"/>
    </row>
    <row r="139" spans="1:3" s="12" customFormat="1" x14ac:dyDescent="0.25">
      <c r="A139" s="17" t="s">
        <v>9</v>
      </c>
      <c r="B139" s="230">
        <v>21019200</v>
      </c>
      <c r="C139" s="230">
        <v>17344485.359999999</v>
      </c>
    </row>
    <row r="140" spans="1:3" s="12" customFormat="1" x14ac:dyDescent="0.25">
      <c r="A140" s="17" t="s">
        <v>10</v>
      </c>
      <c r="B140" s="230">
        <v>58000</v>
      </c>
      <c r="C140" s="230">
        <v>43831.72</v>
      </c>
    </row>
    <row r="141" spans="1:3" s="12" customFormat="1" x14ac:dyDescent="0.25">
      <c r="A141" s="17" t="s">
        <v>15</v>
      </c>
      <c r="B141" s="230">
        <v>574000</v>
      </c>
      <c r="C141" s="230">
        <v>489849.18</v>
      </c>
    </row>
    <row r="142" spans="1:3" s="12" customFormat="1" ht="23.25" x14ac:dyDescent="0.25">
      <c r="A142" s="17" t="s">
        <v>14</v>
      </c>
      <c r="B142" s="230"/>
      <c r="C142" s="230"/>
    </row>
    <row r="143" spans="1:3" s="12" customFormat="1" x14ac:dyDescent="0.25">
      <c r="A143" s="17" t="s">
        <v>11</v>
      </c>
      <c r="B143" s="230">
        <v>430000</v>
      </c>
      <c r="C143" s="230">
        <v>361604.16</v>
      </c>
    </row>
    <row r="144" spans="1:3" s="12" customFormat="1" x14ac:dyDescent="0.25">
      <c r="A144" s="17" t="s">
        <v>12</v>
      </c>
      <c r="B144" s="230">
        <v>1350000</v>
      </c>
      <c r="C144" s="230">
        <v>1104318.08</v>
      </c>
    </row>
    <row r="145" spans="1:3" s="12" customFormat="1" x14ac:dyDescent="0.25">
      <c r="A145" s="23" t="s">
        <v>5</v>
      </c>
      <c r="B145" s="230"/>
      <c r="C145" s="230"/>
    </row>
    <row r="146" spans="1:3" s="12" customFormat="1" ht="25.5" x14ac:dyDescent="0.25">
      <c r="A146" s="23" t="s">
        <v>6</v>
      </c>
      <c r="B146" s="230">
        <v>155000</v>
      </c>
      <c r="C146" s="230">
        <v>154945</v>
      </c>
    </row>
    <row r="147" spans="1:3" s="12" customFormat="1" ht="25.5" x14ac:dyDescent="0.25">
      <c r="A147" s="23" t="s">
        <v>7</v>
      </c>
      <c r="B147" s="230">
        <v>3052300</v>
      </c>
      <c r="C147" s="230">
        <v>2985225.86</v>
      </c>
    </row>
    <row r="148" spans="1:3" s="12" customFormat="1" x14ac:dyDescent="0.25">
      <c r="A148" s="14"/>
      <c r="B148" s="14"/>
      <c r="C148" s="14"/>
    </row>
    <row r="149" spans="1:3" s="12" customFormat="1" x14ac:dyDescent="0.25">
      <c r="A149" s="15" t="s">
        <v>0</v>
      </c>
      <c r="B149" s="15" t="s">
        <v>2</v>
      </c>
      <c r="C149" s="15" t="s">
        <v>3</v>
      </c>
    </row>
    <row r="150" spans="1:3" s="12" customFormat="1" x14ac:dyDescent="0.25">
      <c r="A150" s="15" t="s">
        <v>1</v>
      </c>
      <c r="B150" s="15">
        <v>2</v>
      </c>
      <c r="C150" s="15">
        <v>3</v>
      </c>
    </row>
    <row r="151" spans="1:3" s="12" customFormat="1" x14ac:dyDescent="0.25">
      <c r="A151" s="3" t="s">
        <v>28</v>
      </c>
      <c r="B151" s="222">
        <f>SUM(B153:B162)</f>
        <v>19924600</v>
      </c>
      <c r="C151" s="222">
        <f>SUM(C153:C162)</f>
        <v>17027682.91</v>
      </c>
    </row>
    <row r="152" spans="1:3" s="12" customFormat="1" x14ac:dyDescent="0.25">
      <c r="A152" s="10" t="s">
        <v>4</v>
      </c>
      <c r="B152" s="74"/>
      <c r="C152" s="74"/>
    </row>
    <row r="153" spans="1:3" s="12" customFormat="1" x14ac:dyDescent="0.25">
      <c r="A153" s="13" t="s">
        <v>8</v>
      </c>
      <c r="B153" s="231">
        <v>13566959.5</v>
      </c>
      <c r="C153" s="237">
        <v>11381011.130000001</v>
      </c>
    </row>
    <row r="154" spans="1:3" s="12" customFormat="1" x14ac:dyDescent="0.25">
      <c r="A154" s="13" t="s">
        <v>13</v>
      </c>
      <c r="B154" s="231"/>
      <c r="C154" s="237"/>
    </row>
    <row r="155" spans="1:3" s="12" customFormat="1" x14ac:dyDescent="0.25">
      <c r="A155" s="13" t="s">
        <v>9</v>
      </c>
      <c r="B155" s="231">
        <v>4054300</v>
      </c>
      <c r="C155" s="237">
        <v>3343331.28</v>
      </c>
    </row>
    <row r="156" spans="1:3" s="12" customFormat="1" x14ac:dyDescent="0.25">
      <c r="A156" s="13" t="s">
        <v>10</v>
      </c>
      <c r="B156" s="231"/>
      <c r="C156" s="237"/>
    </row>
    <row r="157" spans="1:3" s="12" customFormat="1" ht="23.25" x14ac:dyDescent="0.25">
      <c r="A157" s="13" t="s">
        <v>14</v>
      </c>
      <c r="B157" s="231"/>
      <c r="C157" s="237"/>
    </row>
    <row r="158" spans="1:3" s="12" customFormat="1" x14ac:dyDescent="0.25">
      <c r="A158" s="13" t="s">
        <v>11</v>
      </c>
      <c r="B158" s="231">
        <v>29839.9</v>
      </c>
      <c r="C158" s="237">
        <v>29839.9</v>
      </c>
    </row>
    <row r="159" spans="1:3" s="12" customFormat="1" x14ac:dyDescent="0.25">
      <c r="A159" s="13" t="s">
        <v>12</v>
      </c>
      <c r="B159" s="231" t="s">
        <v>50</v>
      </c>
      <c r="C159" s="237"/>
    </row>
    <row r="160" spans="1:3" s="12" customFormat="1" x14ac:dyDescent="0.25">
      <c r="A160" s="10" t="s">
        <v>5</v>
      </c>
      <c r="B160" s="231">
        <v>91927.4</v>
      </c>
      <c r="C160" s="237">
        <v>91927.4</v>
      </c>
    </row>
    <row r="161" spans="1:3" s="12" customFormat="1" ht="25.5" x14ac:dyDescent="0.25">
      <c r="A161" s="10" t="s">
        <v>6</v>
      </c>
      <c r="B161" s="231">
        <v>1059700.1000000001</v>
      </c>
      <c r="C161" s="237">
        <v>1059700.1000000001</v>
      </c>
    </row>
    <row r="162" spans="1:3" s="12" customFormat="1" ht="25.5" x14ac:dyDescent="0.25">
      <c r="A162" s="10" t="s">
        <v>7</v>
      </c>
      <c r="B162" s="231">
        <v>1121873.1000000001</v>
      </c>
      <c r="C162" s="237">
        <v>1121873.1000000001</v>
      </c>
    </row>
    <row r="163" spans="1:3" s="12" customFormat="1" x14ac:dyDescent="0.25">
      <c r="A163" s="14"/>
      <c r="B163" s="14"/>
      <c r="C163" s="14"/>
    </row>
    <row r="164" spans="1:3" s="12" customFormat="1" x14ac:dyDescent="0.25">
      <c r="A164" s="15" t="s">
        <v>0</v>
      </c>
      <c r="B164" s="15" t="s">
        <v>2</v>
      </c>
      <c r="C164" s="15" t="s">
        <v>3</v>
      </c>
    </row>
    <row r="165" spans="1:3" s="12" customFormat="1" x14ac:dyDescent="0.25">
      <c r="A165" s="15" t="s">
        <v>1</v>
      </c>
      <c r="B165" s="15">
        <v>2</v>
      </c>
      <c r="C165" s="15">
        <v>3</v>
      </c>
    </row>
    <row r="166" spans="1:3" s="12" customFormat="1" x14ac:dyDescent="0.25">
      <c r="A166" s="3" t="s">
        <v>29</v>
      </c>
      <c r="B166" s="8">
        <f>SUM(B168:B179)</f>
        <v>23634625</v>
      </c>
      <c r="C166" s="8">
        <f>SUM(C168:C179)</f>
        <v>18830438.818</v>
      </c>
    </row>
    <row r="167" spans="1:3" s="12" customFormat="1" x14ac:dyDescent="0.25">
      <c r="A167" s="10" t="s">
        <v>4</v>
      </c>
      <c r="B167" s="11"/>
      <c r="C167" s="11">
        <v>0</v>
      </c>
    </row>
    <row r="168" spans="1:3" s="12" customFormat="1" x14ac:dyDescent="0.25">
      <c r="A168" s="13" t="s">
        <v>8</v>
      </c>
      <c r="B168" s="223">
        <v>13500000</v>
      </c>
      <c r="C168" s="237">
        <v>11183892.960000001</v>
      </c>
    </row>
    <row r="169" spans="1:3" s="12" customFormat="1" x14ac:dyDescent="0.25">
      <c r="A169" s="13" t="s">
        <v>13</v>
      </c>
      <c r="B169" s="223">
        <v>9500</v>
      </c>
      <c r="C169" s="237">
        <v>8949.6779999999999</v>
      </c>
    </row>
    <row r="170" spans="1:3" s="12" customFormat="1" x14ac:dyDescent="0.25">
      <c r="A170" s="13" t="s">
        <v>9</v>
      </c>
      <c r="B170" s="223">
        <v>4077000</v>
      </c>
      <c r="C170" s="237">
        <v>3317426.3</v>
      </c>
    </row>
    <row r="171" spans="1:3" s="12" customFormat="1" x14ac:dyDescent="0.25">
      <c r="A171" s="13" t="s">
        <v>10</v>
      </c>
      <c r="B171" s="223">
        <v>30000</v>
      </c>
      <c r="C171" s="234">
        <v>18360.25</v>
      </c>
    </row>
    <row r="172" spans="1:3" s="12" customFormat="1" ht="23.25" x14ac:dyDescent="0.25">
      <c r="A172" s="13" t="s">
        <v>14</v>
      </c>
      <c r="B172" s="223"/>
      <c r="C172" s="237">
        <v>0</v>
      </c>
    </row>
    <row r="173" spans="1:3" s="12" customFormat="1" x14ac:dyDescent="0.25">
      <c r="A173" s="13" t="s">
        <v>15</v>
      </c>
      <c r="B173" s="223">
        <v>286728</v>
      </c>
      <c r="C173" s="237">
        <v>265519.88</v>
      </c>
    </row>
    <row r="174" spans="1:3" s="12" customFormat="1" x14ac:dyDescent="0.25">
      <c r="A174" s="13" t="s">
        <v>16</v>
      </c>
      <c r="B174" s="223">
        <v>306073</v>
      </c>
      <c r="C174" s="237">
        <v>290679.21000000002</v>
      </c>
    </row>
    <row r="175" spans="1:3" s="12" customFormat="1" x14ac:dyDescent="0.25">
      <c r="A175" s="13" t="s">
        <v>11</v>
      </c>
      <c r="B175" s="223">
        <v>1590500</v>
      </c>
      <c r="C175" s="237">
        <v>1547218.58</v>
      </c>
    </row>
    <row r="176" spans="1:3" s="12" customFormat="1" x14ac:dyDescent="0.25">
      <c r="A176" s="13" t="s">
        <v>12</v>
      </c>
      <c r="B176" s="223">
        <v>1537286</v>
      </c>
      <c r="C176" s="237">
        <v>35385</v>
      </c>
    </row>
    <row r="177" spans="1:3" s="12" customFormat="1" x14ac:dyDescent="0.25">
      <c r="A177" s="10" t="s">
        <v>5</v>
      </c>
      <c r="B177" s="223">
        <v>1977538</v>
      </c>
      <c r="C177" s="233">
        <v>1945190.61</v>
      </c>
    </row>
    <row r="178" spans="1:3" s="12" customFormat="1" ht="25.5" x14ac:dyDescent="0.25">
      <c r="A178" s="10" t="s">
        <v>6</v>
      </c>
      <c r="B178" s="223">
        <v>250000</v>
      </c>
      <c r="C178" s="232">
        <v>193706.61</v>
      </c>
    </row>
    <row r="179" spans="1:3" s="12" customFormat="1" ht="25.5" x14ac:dyDescent="0.25">
      <c r="A179" s="10" t="s">
        <v>7</v>
      </c>
      <c r="B179" s="221">
        <v>70000</v>
      </c>
      <c r="C179" s="234">
        <v>24109.74</v>
      </c>
    </row>
    <row r="180" spans="1:3" s="12" customFormat="1" x14ac:dyDescent="0.25">
      <c r="A180" s="14"/>
      <c r="B180" s="14"/>
      <c r="C180" s="14"/>
    </row>
    <row r="181" spans="1:3" s="12" customFormat="1" x14ac:dyDescent="0.25">
      <c r="A181" s="15" t="s">
        <v>0</v>
      </c>
      <c r="B181" s="15" t="s">
        <v>2</v>
      </c>
      <c r="C181" s="15" t="s">
        <v>3</v>
      </c>
    </row>
    <row r="182" spans="1:3" s="12" customFormat="1" x14ac:dyDescent="0.25">
      <c r="A182" s="15" t="s">
        <v>1</v>
      </c>
      <c r="B182" s="15">
        <v>2</v>
      </c>
      <c r="C182" s="15">
        <v>3</v>
      </c>
    </row>
    <row r="183" spans="1:3" s="12" customFormat="1" x14ac:dyDescent="0.25">
      <c r="A183" s="3" t="s">
        <v>36</v>
      </c>
      <c r="B183" s="222">
        <f>B185+B187+B188+B190+B191+B192+B193+B194+B195+B186+B189</f>
        <v>8445600</v>
      </c>
      <c r="C183" s="222">
        <f>SUM(C185:C195)</f>
        <v>7296926.8600000013</v>
      </c>
    </row>
    <row r="184" spans="1:3" s="12" customFormat="1" x14ac:dyDescent="0.25">
      <c r="A184" s="10" t="s">
        <v>4</v>
      </c>
      <c r="B184" s="74"/>
      <c r="C184" s="74"/>
    </row>
    <row r="185" spans="1:3" s="12" customFormat="1" x14ac:dyDescent="0.25">
      <c r="A185" s="13" t="s">
        <v>8</v>
      </c>
      <c r="B185" s="223">
        <v>5999616</v>
      </c>
      <c r="C185" s="236">
        <v>5213671.28</v>
      </c>
    </row>
    <row r="186" spans="1:3" s="12" customFormat="1" x14ac:dyDescent="0.25">
      <c r="A186" s="13" t="s">
        <v>13</v>
      </c>
      <c r="B186" s="223">
        <v>30600</v>
      </c>
      <c r="C186" s="236">
        <v>9861</v>
      </c>
    </row>
    <row r="187" spans="1:3" s="12" customFormat="1" x14ac:dyDescent="0.25">
      <c r="A187" s="13" t="s">
        <v>9</v>
      </c>
      <c r="B187" s="223">
        <v>1812384</v>
      </c>
      <c r="C187" s="236">
        <v>1568363.38</v>
      </c>
    </row>
    <row r="188" spans="1:3" s="12" customFormat="1" x14ac:dyDescent="0.25">
      <c r="A188" s="13" t="s">
        <v>10</v>
      </c>
      <c r="B188" s="223">
        <v>25000</v>
      </c>
      <c r="C188" s="237">
        <v>17693.32</v>
      </c>
    </row>
    <row r="189" spans="1:3" s="12" customFormat="1" ht="23.25" x14ac:dyDescent="0.25">
      <c r="A189" s="13" t="s">
        <v>14</v>
      </c>
      <c r="B189" s="223">
        <v>0</v>
      </c>
      <c r="C189" s="237"/>
    </row>
    <row r="190" spans="1:3" s="12" customFormat="1" x14ac:dyDescent="0.25">
      <c r="A190" s="13" t="s">
        <v>15</v>
      </c>
      <c r="B190" s="223">
        <v>114000</v>
      </c>
      <c r="C190" s="237">
        <v>52324.65</v>
      </c>
    </row>
    <row r="191" spans="1:3" s="12" customFormat="1" x14ac:dyDescent="0.25">
      <c r="A191" s="13" t="s">
        <v>11</v>
      </c>
      <c r="B191" s="223">
        <v>84820</v>
      </c>
      <c r="C191" s="237">
        <v>99575.65</v>
      </c>
    </row>
    <row r="192" spans="1:3" s="12" customFormat="1" x14ac:dyDescent="0.25">
      <c r="A192" s="13" t="s">
        <v>12</v>
      </c>
      <c r="B192" s="223">
        <v>82790</v>
      </c>
      <c r="C192" s="237">
        <v>67709.899999999994</v>
      </c>
    </row>
    <row r="193" spans="1:3" s="12" customFormat="1" x14ac:dyDescent="0.25">
      <c r="A193" s="10" t="s">
        <v>5</v>
      </c>
      <c r="B193" s="223">
        <v>23576</v>
      </c>
      <c r="C193" s="237">
        <v>18580</v>
      </c>
    </row>
    <row r="194" spans="1:3" s="12" customFormat="1" ht="25.5" x14ac:dyDescent="0.25">
      <c r="A194" s="10" t="s">
        <v>6</v>
      </c>
      <c r="B194" s="223">
        <v>19000</v>
      </c>
      <c r="C194" s="237"/>
    </row>
    <row r="195" spans="1:3" s="12" customFormat="1" ht="25.5" x14ac:dyDescent="0.25">
      <c r="A195" s="10" t="s">
        <v>7</v>
      </c>
      <c r="B195" s="223">
        <v>253814</v>
      </c>
      <c r="C195" s="237">
        <v>249147.68</v>
      </c>
    </row>
    <row r="196" spans="1:3" s="12" customFormat="1" x14ac:dyDescent="0.25">
      <c r="A196" s="10"/>
      <c r="B196" s="225"/>
      <c r="C196" s="225"/>
    </row>
    <row r="197" spans="1:3" s="12" customFormat="1" x14ac:dyDescent="0.25">
      <c r="A197" s="15" t="s">
        <v>0</v>
      </c>
      <c r="B197" s="15" t="s">
        <v>2</v>
      </c>
      <c r="C197" s="15" t="s">
        <v>3</v>
      </c>
    </row>
    <row r="198" spans="1:3" s="12" customFormat="1" x14ac:dyDescent="0.25">
      <c r="A198" s="15" t="s">
        <v>1</v>
      </c>
      <c r="B198" s="15">
        <v>2</v>
      </c>
      <c r="C198" s="15">
        <v>3</v>
      </c>
    </row>
    <row r="199" spans="1:3" s="12" customFormat="1" x14ac:dyDescent="0.25">
      <c r="A199" s="3" t="s">
        <v>31</v>
      </c>
      <c r="B199" s="222">
        <f>B201+B203+B204+B206+B207+B208+B209+B210+B202+B205</f>
        <v>5530800</v>
      </c>
      <c r="C199" s="222">
        <f>C201+C203+C204+C206+C207+C208+C209+C210+C205</f>
        <v>4594381.28</v>
      </c>
    </row>
    <row r="200" spans="1:3" s="12" customFormat="1" x14ac:dyDescent="0.25">
      <c r="A200" s="10" t="s">
        <v>4</v>
      </c>
      <c r="B200" s="74"/>
      <c r="C200" s="74"/>
    </row>
    <row r="201" spans="1:3" s="12" customFormat="1" x14ac:dyDescent="0.25">
      <c r="A201" s="13" t="s">
        <v>8</v>
      </c>
      <c r="B201" s="223">
        <v>3900000</v>
      </c>
      <c r="C201" s="229">
        <v>3234548.59</v>
      </c>
    </row>
    <row r="202" spans="1:3" s="12" customFormat="1" x14ac:dyDescent="0.25">
      <c r="A202" s="13" t="s">
        <v>13</v>
      </c>
      <c r="B202" s="223">
        <v>27000</v>
      </c>
      <c r="C202" s="229"/>
    </row>
    <row r="203" spans="1:3" s="12" customFormat="1" x14ac:dyDescent="0.25">
      <c r="A203" s="13" t="s">
        <v>9</v>
      </c>
      <c r="B203" s="223">
        <v>1177800</v>
      </c>
      <c r="C203" s="229">
        <v>974816.62</v>
      </c>
    </row>
    <row r="204" spans="1:3" s="12" customFormat="1" x14ac:dyDescent="0.25">
      <c r="A204" s="13" t="s">
        <v>10</v>
      </c>
      <c r="B204" s="223">
        <v>12000</v>
      </c>
      <c r="C204" s="226">
        <v>7439.03</v>
      </c>
    </row>
    <row r="205" spans="1:3" s="12" customFormat="1" x14ac:dyDescent="0.25">
      <c r="A205" s="13" t="s">
        <v>30</v>
      </c>
      <c r="B205" s="223">
        <v>33178</v>
      </c>
      <c r="C205" s="229">
        <v>36085.040000000001</v>
      </c>
    </row>
    <row r="206" spans="1:3" s="12" customFormat="1" x14ac:dyDescent="0.25">
      <c r="A206" s="13" t="s">
        <v>11</v>
      </c>
      <c r="B206" s="223">
        <v>13880</v>
      </c>
      <c r="C206" s="229">
        <v>9857.75</v>
      </c>
    </row>
    <row r="207" spans="1:3" s="12" customFormat="1" x14ac:dyDescent="0.25">
      <c r="A207" s="13" t="s">
        <v>12</v>
      </c>
      <c r="B207" s="223">
        <v>204092</v>
      </c>
      <c r="C207" s="229">
        <v>133837.35</v>
      </c>
    </row>
    <row r="208" spans="1:3" s="12" customFormat="1" x14ac:dyDescent="0.25">
      <c r="A208" s="10" t="s">
        <v>5</v>
      </c>
      <c r="B208" s="223">
        <v>5100</v>
      </c>
      <c r="C208" s="229">
        <v>4946</v>
      </c>
    </row>
    <row r="209" spans="1:3" s="12" customFormat="1" ht="25.5" x14ac:dyDescent="0.25">
      <c r="A209" s="10" t="s">
        <v>6</v>
      </c>
      <c r="B209" s="223"/>
      <c r="C209" s="229">
        <v>14000</v>
      </c>
    </row>
    <row r="210" spans="1:3" s="12" customFormat="1" ht="25.5" x14ac:dyDescent="0.25">
      <c r="A210" s="10" t="s">
        <v>7</v>
      </c>
      <c r="B210" s="223">
        <v>157750</v>
      </c>
      <c r="C210" s="229">
        <v>178850.9</v>
      </c>
    </row>
    <row r="211" spans="1:3" s="12" customFormat="1" x14ac:dyDescent="0.25">
      <c r="A211" s="14"/>
      <c r="B211" s="14"/>
      <c r="C211" s="14"/>
    </row>
    <row r="212" spans="1:3" s="12" customFormat="1" x14ac:dyDescent="0.25">
      <c r="A212" s="15" t="s">
        <v>0</v>
      </c>
      <c r="B212" s="15" t="s">
        <v>2</v>
      </c>
      <c r="C212" s="15" t="s">
        <v>3</v>
      </c>
    </row>
    <row r="213" spans="1:3" s="12" customFormat="1" x14ac:dyDescent="0.25">
      <c r="A213" s="15" t="s">
        <v>1</v>
      </c>
      <c r="B213" s="15">
        <v>2</v>
      </c>
      <c r="C213" s="15">
        <v>3</v>
      </c>
    </row>
    <row r="214" spans="1:3" s="12" customFormat="1" x14ac:dyDescent="0.25">
      <c r="A214" s="3" t="s">
        <v>32</v>
      </c>
      <c r="B214" s="222">
        <f>B216+B218+B219+B221+B222+B223+B224+B225+B217+B220</f>
        <v>5973670.0000000009</v>
      </c>
      <c r="C214" s="222">
        <f>C216+C217+C218+C219+C221+C222+C223+C224+C225+C220</f>
        <v>5973670.0000000009</v>
      </c>
    </row>
    <row r="215" spans="1:3" s="12" customFormat="1" x14ac:dyDescent="0.25">
      <c r="A215" s="10" t="s">
        <v>4</v>
      </c>
      <c r="B215" s="74"/>
      <c r="C215" s="74"/>
    </row>
    <row r="216" spans="1:3" s="12" customFormat="1" x14ac:dyDescent="0.25">
      <c r="A216" s="13" t="s">
        <v>8</v>
      </c>
      <c r="B216" s="235">
        <v>4477546.99</v>
      </c>
      <c r="C216" s="235">
        <v>4477546.99</v>
      </c>
    </row>
    <row r="217" spans="1:3" s="12" customFormat="1" x14ac:dyDescent="0.25">
      <c r="A217" s="13" t="s">
        <v>13</v>
      </c>
      <c r="B217" s="235">
        <v>14804</v>
      </c>
      <c r="C217" s="235">
        <v>14804</v>
      </c>
    </row>
    <row r="218" spans="1:3" s="12" customFormat="1" x14ac:dyDescent="0.25">
      <c r="A218" s="13" t="s">
        <v>9</v>
      </c>
      <c r="B218" s="235">
        <v>1027203.24</v>
      </c>
      <c r="C218" s="235">
        <v>1027203.24</v>
      </c>
    </row>
    <row r="219" spans="1:3" s="12" customFormat="1" x14ac:dyDescent="0.25">
      <c r="A219" s="13" t="s">
        <v>10</v>
      </c>
      <c r="B219" s="235">
        <v>14980.25</v>
      </c>
      <c r="C219" s="235">
        <v>14980.25</v>
      </c>
    </row>
    <row r="220" spans="1:3" s="12" customFormat="1" x14ac:dyDescent="0.25">
      <c r="A220" s="13" t="s">
        <v>15</v>
      </c>
      <c r="B220" s="235">
        <v>26530.2</v>
      </c>
      <c r="C220" s="235">
        <v>26530.2</v>
      </c>
    </row>
    <row r="221" spans="1:3" s="12" customFormat="1" x14ac:dyDescent="0.25">
      <c r="A221" s="13" t="s">
        <v>11</v>
      </c>
      <c r="B221" s="235">
        <v>600</v>
      </c>
      <c r="C221" s="235">
        <v>600</v>
      </c>
    </row>
    <row r="222" spans="1:3" s="12" customFormat="1" x14ac:dyDescent="0.25">
      <c r="A222" s="13" t="s">
        <v>12</v>
      </c>
      <c r="B222" s="235">
        <v>311449.84000000003</v>
      </c>
      <c r="C222" s="235">
        <v>311449.84000000003</v>
      </c>
    </row>
    <row r="223" spans="1:3" s="12" customFormat="1" x14ac:dyDescent="0.25">
      <c r="A223" s="10" t="s">
        <v>5</v>
      </c>
      <c r="B223" s="235">
        <v>4243.9799999999996</v>
      </c>
      <c r="C223" s="235">
        <v>4243.9799999999996</v>
      </c>
    </row>
    <row r="224" spans="1:3" s="12" customFormat="1" ht="25.5" x14ac:dyDescent="0.25">
      <c r="A224" s="10" t="s">
        <v>6</v>
      </c>
      <c r="B224" s="235">
        <v>0</v>
      </c>
      <c r="C224" s="235">
        <v>0</v>
      </c>
    </row>
    <row r="225" spans="1:3" s="12" customFormat="1" ht="25.5" x14ac:dyDescent="0.25">
      <c r="A225" s="10" t="s">
        <v>7</v>
      </c>
      <c r="B225" s="235">
        <v>96311.5</v>
      </c>
      <c r="C225" s="235">
        <v>96311.5</v>
      </c>
    </row>
    <row r="226" spans="1:3" s="12" customFormat="1" x14ac:dyDescent="0.25">
      <c r="A226" s="14"/>
      <c r="B226" s="14"/>
      <c r="C226" s="14"/>
    </row>
    <row r="227" spans="1:3" s="12" customFormat="1" x14ac:dyDescent="0.25">
      <c r="A227" s="15" t="s">
        <v>0</v>
      </c>
      <c r="B227" s="15" t="s">
        <v>2</v>
      </c>
      <c r="C227" s="15" t="s">
        <v>3</v>
      </c>
    </row>
    <row r="228" spans="1:3" s="12" customFormat="1" x14ac:dyDescent="0.25">
      <c r="A228" s="15" t="s">
        <v>1</v>
      </c>
      <c r="B228" s="15">
        <v>2</v>
      </c>
      <c r="C228" s="15">
        <v>3</v>
      </c>
    </row>
    <row r="229" spans="1:3" s="12" customFormat="1" ht="25.5" x14ac:dyDescent="0.25">
      <c r="A229" s="3" t="s">
        <v>34</v>
      </c>
      <c r="B229" s="8">
        <f>SUM(B231:B243)</f>
        <v>39959910</v>
      </c>
      <c r="C229" s="8">
        <f>SUM(C231:C243)</f>
        <v>33221726.77</v>
      </c>
    </row>
    <row r="230" spans="1:3" s="12" customFormat="1" x14ac:dyDescent="0.25">
      <c r="A230" s="10" t="s">
        <v>4</v>
      </c>
      <c r="B230" s="11"/>
      <c r="C230" s="11"/>
    </row>
    <row r="231" spans="1:3" s="12" customFormat="1" x14ac:dyDescent="0.25">
      <c r="A231" s="13" t="s">
        <v>8</v>
      </c>
      <c r="B231" s="223">
        <v>26717100</v>
      </c>
      <c r="C231" s="223">
        <v>21750529.530000001</v>
      </c>
    </row>
    <row r="232" spans="1:3" s="12" customFormat="1" x14ac:dyDescent="0.25">
      <c r="A232" s="13" t="s">
        <v>13</v>
      </c>
      <c r="B232" s="223">
        <v>42600</v>
      </c>
      <c r="C232" s="223">
        <v>30040</v>
      </c>
    </row>
    <row r="233" spans="1:3" s="12" customFormat="1" x14ac:dyDescent="0.25">
      <c r="A233" s="13" t="s">
        <v>9</v>
      </c>
      <c r="B233" s="223">
        <v>8003900</v>
      </c>
      <c r="C233" s="223">
        <v>6500774.9500000002</v>
      </c>
    </row>
    <row r="234" spans="1:3" s="12" customFormat="1" x14ac:dyDescent="0.25">
      <c r="A234" s="13" t="s">
        <v>10</v>
      </c>
      <c r="B234" s="223">
        <v>17580</v>
      </c>
      <c r="C234" s="223">
        <v>16580</v>
      </c>
    </row>
    <row r="235" spans="1:3" s="12" customFormat="1" x14ac:dyDescent="0.25">
      <c r="A235" s="13" t="s">
        <v>15</v>
      </c>
      <c r="B235" s="223">
        <v>6204</v>
      </c>
      <c r="C235" s="223"/>
    </row>
    <row r="236" spans="1:3" s="12" customFormat="1" x14ac:dyDescent="0.25">
      <c r="A236" s="13" t="s">
        <v>33</v>
      </c>
      <c r="B236" s="223"/>
      <c r="C236" s="223"/>
    </row>
    <row r="237" spans="1:3" s="12" customFormat="1" x14ac:dyDescent="0.25">
      <c r="A237" s="13" t="s">
        <v>11</v>
      </c>
      <c r="B237" s="223">
        <v>312527</v>
      </c>
      <c r="C237" s="223">
        <v>190449</v>
      </c>
    </row>
    <row r="238" spans="1:3" s="12" customFormat="1" x14ac:dyDescent="0.25">
      <c r="A238" s="13" t="s">
        <v>12</v>
      </c>
      <c r="B238" s="223">
        <v>526657</v>
      </c>
      <c r="C238" s="223">
        <v>486118.06</v>
      </c>
    </row>
    <row r="239" spans="1:3" s="12" customFormat="1" x14ac:dyDescent="0.25">
      <c r="A239" s="10" t="s">
        <v>5</v>
      </c>
      <c r="B239" s="223"/>
      <c r="C239" s="223"/>
    </row>
    <row r="240" spans="1:3" s="12" customFormat="1" ht="25.5" x14ac:dyDescent="0.25">
      <c r="A240" s="10" t="s">
        <v>6</v>
      </c>
      <c r="B240" s="223">
        <v>420246</v>
      </c>
      <c r="C240" s="223">
        <v>436496</v>
      </c>
    </row>
    <row r="241" spans="1:3" s="12" customFormat="1" ht="25.5" x14ac:dyDescent="0.25">
      <c r="A241" s="10" t="s">
        <v>7</v>
      </c>
      <c r="B241" s="223">
        <v>3875686</v>
      </c>
      <c r="C241" s="223">
        <v>3784389.23</v>
      </c>
    </row>
    <row r="242" spans="1:3" s="12" customFormat="1" x14ac:dyDescent="0.25">
      <c r="A242" s="6" t="s">
        <v>37</v>
      </c>
      <c r="B242" s="223">
        <v>22100</v>
      </c>
      <c r="C242" s="223">
        <v>15080</v>
      </c>
    </row>
    <row r="243" spans="1:3" s="12" customFormat="1" x14ac:dyDescent="0.25">
      <c r="A243" s="6" t="s">
        <v>38</v>
      </c>
      <c r="B243" s="223">
        <v>15310</v>
      </c>
      <c r="C243" s="223">
        <v>11270</v>
      </c>
    </row>
    <row r="244" spans="1:3" s="12" customFormat="1" x14ac:dyDescent="0.25">
      <c r="A244" s="14"/>
      <c r="B244" s="14"/>
      <c r="C244" s="14"/>
    </row>
    <row r="245" spans="1:3" s="12" customFormat="1" x14ac:dyDescent="0.25">
      <c r="A245" s="15" t="s">
        <v>0</v>
      </c>
      <c r="B245" s="15" t="s">
        <v>2</v>
      </c>
      <c r="C245" s="15" t="s">
        <v>3</v>
      </c>
    </row>
    <row r="246" spans="1:3" s="12" customFormat="1" x14ac:dyDescent="0.25">
      <c r="A246" s="15" t="s">
        <v>1</v>
      </c>
      <c r="B246" s="15">
        <v>2</v>
      </c>
      <c r="C246" s="15">
        <v>3</v>
      </c>
    </row>
    <row r="247" spans="1:3" s="12" customFormat="1" ht="25.5" x14ac:dyDescent="0.25">
      <c r="A247" s="3" t="s">
        <v>39</v>
      </c>
      <c r="B247" s="8">
        <f>SUM(B249:B262)</f>
        <v>38083090</v>
      </c>
      <c r="C247" s="8">
        <f>SUM(C249:C261)</f>
        <v>31832856.500000004</v>
      </c>
    </row>
    <row r="248" spans="1:3" s="12" customFormat="1" x14ac:dyDescent="0.25">
      <c r="A248" s="10" t="s">
        <v>4</v>
      </c>
      <c r="B248" s="11"/>
      <c r="C248" s="11"/>
    </row>
    <row r="249" spans="1:3" s="12" customFormat="1" x14ac:dyDescent="0.25">
      <c r="A249" s="13" t="s">
        <v>8</v>
      </c>
      <c r="B249" s="225">
        <v>24565600</v>
      </c>
      <c r="C249" s="225">
        <v>20409000</v>
      </c>
    </row>
    <row r="250" spans="1:3" s="12" customFormat="1" x14ac:dyDescent="0.25">
      <c r="A250" s="13" t="s">
        <v>13</v>
      </c>
      <c r="B250" s="225">
        <v>210000</v>
      </c>
      <c r="C250" s="225">
        <v>205982</v>
      </c>
    </row>
    <row r="251" spans="1:3" s="12" customFormat="1" x14ac:dyDescent="0.25">
      <c r="A251" s="13" t="s">
        <v>9</v>
      </c>
      <c r="B251" s="225">
        <v>7344600</v>
      </c>
      <c r="C251" s="225">
        <v>6083474.5</v>
      </c>
    </row>
    <row r="252" spans="1:3" s="12" customFormat="1" x14ac:dyDescent="0.25">
      <c r="A252" s="13" t="s">
        <v>10</v>
      </c>
      <c r="B252" s="225">
        <v>29500</v>
      </c>
      <c r="C252" s="225">
        <v>25303.67</v>
      </c>
    </row>
    <row r="253" spans="1:3" s="12" customFormat="1" x14ac:dyDescent="0.25">
      <c r="A253" s="13" t="s">
        <v>66</v>
      </c>
      <c r="B253" s="229">
        <v>87112</v>
      </c>
      <c r="C253" s="229">
        <v>87112</v>
      </c>
    </row>
    <row r="254" spans="1:3" s="12" customFormat="1" x14ac:dyDescent="0.25">
      <c r="A254" s="13" t="s">
        <v>15</v>
      </c>
      <c r="B254" s="225">
        <v>126000</v>
      </c>
      <c r="C254" s="225">
        <v>41625.600000000006</v>
      </c>
    </row>
    <row r="255" spans="1:3" s="12" customFormat="1" x14ac:dyDescent="0.25">
      <c r="A255" s="13" t="s">
        <v>11</v>
      </c>
      <c r="B255" s="225">
        <v>940000</v>
      </c>
      <c r="C255" s="225">
        <v>896675.73</v>
      </c>
    </row>
    <row r="256" spans="1:3" s="12" customFormat="1" x14ac:dyDescent="0.25">
      <c r="A256" s="13" t="s">
        <v>12</v>
      </c>
      <c r="B256" s="225">
        <v>1252300</v>
      </c>
      <c r="C256" s="225">
        <v>965361.5</v>
      </c>
    </row>
    <row r="257" spans="1:3" s="12" customFormat="1" x14ac:dyDescent="0.25">
      <c r="A257" s="10" t="s">
        <v>5</v>
      </c>
      <c r="B257" s="225">
        <v>28690</v>
      </c>
      <c r="C257" s="225">
        <v>20200</v>
      </c>
    </row>
    <row r="258" spans="1:3" s="12" customFormat="1" ht="25.5" x14ac:dyDescent="0.25">
      <c r="A258" s="10" t="s">
        <v>6</v>
      </c>
      <c r="B258" s="225">
        <v>544000</v>
      </c>
      <c r="C258" s="225">
        <v>543927.19999999995</v>
      </c>
    </row>
    <row r="259" spans="1:3" s="12" customFormat="1" ht="25.5" x14ac:dyDescent="0.25">
      <c r="A259" s="10" t="s">
        <v>7</v>
      </c>
      <c r="B259" s="225">
        <v>2955288</v>
      </c>
      <c r="C259" s="225">
        <v>2554194.2999999998</v>
      </c>
    </row>
    <row r="260" spans="1:3" s="12" customFormat="1" x14ac:dyDescent="0.25">
      <c r="A260" s="6" t="s">
        <v>37</v>
      </c>
      <c r="B260" s="225"/>
      <c r="C260" s="6"/>
    </row>
    <row r="261" spans="1:3" s="12" customFormat="1" x14ac:dyDescent="0.25">
      <c r="A261" s="6" t="s">
        <v>38</v>
      </c>
      <c r="B261" s="225"/>
      <c r="C261" s="6"/>
    </row>
    <row r="262" spans="1:3" s="12" customFormat="1" x14ac:dyDescent="0.25">
      <c r="A262" s="14"/>
      <c r="B262" s="14"/>
      <c r="C262" s="14"/>
    </row>
    <row r="263" spans="1:3" s="12" customFormat="1" x14ac:dyDescent="0.25">
      <c r="A263" s="27" t="s">
        <v>0</v>
      </c>
      <c r="B263" s="27" t="s">
        <v>2</v>
      </c>
      <c r="C263" s="27" t="s">
        <v>3</v>
      </c>
    </row>
    <row r="264" spans="1:3" s="12" customFormat="1" ht="15.75" thickBot="1" x14ac:dyDescent="0.3">
      <c r="A264" s="27" t="s">
        <v>1</v>
      </c>
      <c r="B264" s="28" t="s">
        <v>40</v>
      </c>
      <c r="C264" s="28" t="s">
        <v>41</v>
      </c>
    </row>
    <row r="265" spans="1:3" s="12" customFormat="1" x14ac:dyDescent="0.25">
      <c r="A265" s="29" t="s">
        <v>42</v>
      </c>
      <c r="B265" s="81">
        <f>B267+B269+B270+B273+B274+B275+B276+B277+B268+B271+B272</f>
        <v>23437800</v>
      </c>
      <c r="C265" s="81">
        <f>C267+C269+C270+C273+C274+C275+C276+C277+C268+C271+C272</f>
        <v>20485204.420000002</v>
      </c>
    </row>
    <row r="266" spans="1:3" s="12" customFormat="1" x14ac:dyDescent="0.25">
      <c r="A266" s="31" t="s">
        <v>4</v>
      </c>
      <c r="B266" s="82"/>
      <c r="C266" s="82"/>
    </row>
    <row r="267" spans="1:3" s="12" customFormat="1" x14ac:dyDescent="0.25">
      <c r="A267" s="33" t="s">
        <v>8</v>
      </c>
      <c r="B267" s="229">
        <v>10956387.050000001</v>
      </c>
      <c r="C267" s="229">
        <v>9941179.3599999994</v>
      </c>
    </row>
    <row r="268" spans="1:3" s="12" customFormat="1" x14ac:dyDescent="0.25">
      <c r="A268" s="33" t="s">
        <v>13</v>
      </c>
      <c r="B268" s="229"/>
      <c r="C268" s="229"/>
    </row>
    <row r="269" spans="1:3" s="12" customFormat="1" x14ac:dyDescent="0.25">
      <c r="A269" s="33" t="s">
        <v>9</v>
      </c>
      <c r="B269" s="229">
        <v>3308828.95</v>
      </c>
      <c r="C269" s="229">
        <v>2536788.41</v>
      </c>
    </row>
    <row r="270" spans="1:3" s="12" customFormat="1" x14ac:dyDescent="0.25">
      <c r="A270" s="33" t="s">
        <v>10</v>
      </c>
      <c r="B270" s="229">
        <v>20000</v>
      </c>
      <c r="C270" s="229">
        <v>13111.38</v>
      </c>
    </row>
    <row r="271" spans="1:3" s="12" customFormat="1" ht="23.25" x14ac:dyDescent="0.25">
      <c r="A271" s="33" t="s">
        <v>14</v>
      </c>
      <c r="B271" s="229">
        <v>63200</v>
      </c>
      <c r="C271" s="229">
        <v>63200</v>
      </c>
    </row>
    <row r="272" spans="1:3" s="12" customFormat="1" x14ac:dyDescent="0.25">
      <c r="A272" s="13" t="s">
        <v>15</v>
      </c>
      <c r="B272" s="229">
        <v>220000</v>
      </c>
      <c r="C272" s="229">
        <v>153440.28</v>
      </c>
    </row>
    <row r="273" spans="1:3" s="12" customFormat="1" x14ac:dyDescent="0.25">
      <c r="A273" s="33" t="s">
        <v>11</v>
      </c>
      <c r="B273" s="229">
        <v>850000</v>
      </c>
      <c r="C273" s="229">
        <v>542266.81000000006</v>
      </c>
    </row>
    <row r="274" spans="1:3" s="12" customFormat="1" x14ac:dyDescent="0.25">
      <c r="A274" s="33" t="s">
        <v>12</v>
      </c>
      <c r="B274" s="229">
        <v>3450000</v>
      </c>
      <c r="C274" s="229">
        <v>3229612.86</v>
      </c>
    </row>
    <row r="275" spans="1:3" s="12" customFormat="1" x14ac:dyDescent="0.25">
      <c r="A275" s="31" t="s">
        <v>5</v>
      </c>
      <c r="B275" s="229">
        <v>119384</v>
      </c>
      <c r="C275" s="229">
        <v>117613.65</v>
      </c>
    </row>
    <row r="276" spans="1:3" s="12" customFormat="1" ht="25.5" x14ac:dyDescent="0.25">
      <c r="A276" s="31" t="s">
        <v>6</v>
      </c>
      <c r="B276" s="229">
        <v>3385000</v>
      </c>
      <c r="C276" s="229">
        <v>3117920.25</v>
      </c>
    </row>
    <row r="277" spans="1:3" s="12" customFormat="1" ht="25.5" x14ac:dyDescent="0.25">
      <c r="A277" s="31" t="s">
        <v>7</v>
      </c>
      <c r="B277" s="229">
        <v>1065000</v>
      </c>
      <c r="C277" s="229">
        <v>770071.42</v>
      </c>
    </row>
    <row r="278" spans="1:3" s="12" customFormat="1" x14ac:dyDescent="0.25">
      <c r="A278" s="31"/>
      <c r="B278" s="35"/>
      <c r="C278" s="35"/>
    </row>
    <row r="279" spans="1:3" s="12" customFormat="1" x14ac:dyDescent="0.25">
      <c r="A279" s="14"/>
      <c r="B279" s="41"/>
      <c r="C279" s="41"/>
    </row>
    <row r="280" spans="1:3" s="12" customFormat="1" x14ac:dyDescent="0.25">
      <c r="A280" s="42" t="s">
        <v>45</v>
      </c>
      <c r="B280" s="87">
        <f>SUM(B282:B293)</f>
        <v>142106100</v>
      </c>
      <c r="C280" s="87">
        <f>SUM(C282:C293)</f>
        <v>117505031.43000001</v>
      </c>
    </row>
    <row r="281" spans="1:3" s="12" customFormat="1" x14ac:dyDescent="0.25">
      <c r="A281" s="44" t="s">
        <v>4</v>
      </c>
      <c r="B281" s="88"/>
      <c r="C281" s="88"/>
    </row>
    <row r="282" spans="1:3" s="12" customFormat="1" x14ac:dyDescent="0.25">
      <c r="A282" s="150" t="s">
        <v>8</v>
      </c>
      <c r="B282" s="229">
        <v>15388402</v>
      </c>
      <c r="C282" s="229">
        <v>11365662.720000001</v>
      </c>
    </row>
    <row r="283" spans="1:3" s="12" customFormat="1" x14ac:dyDescent="0.25">
      <c r="A283" s="150" t="s">
        <v>9</v>
      </c>
      <c r="B283" s="229">
        <v>4647298</v>
      </c>
      <c r="C283" s="229">
        <v>3276978.7</v>
      </c>
    </row>
    <row r="284" spans="1:3" s="12" customFormat="1" x14ac:dyDescent="0.25">
      <c r="A284" s="150" t="s">
        <v>10</v>
      </c>
      <c r="B284" s="229">
        <v>67000</v>
      </c>
      <c r="C284" s="229">
        <v>48554.52</v>
      </c>
    </row>
    <row r="285" spans="1:3" s="12" customFormat="1" x14ac:dyDescent="0.25">
      <c r="A285" s="150" t="s">
        <v>44</v>
      </c>
      <c r="B285" s="229"/>
      <c r="C285" s="229"/>
    </row>
    <row r="286" spans="1:3" s="12" customFormat="1" x14ac:dyDescent="0.25">
      <c r="A286" s="150" t="s">
        <v>15</v>
      </c>
      <c r="B286" s="229">
        <v>226245</v>
      </c>
      <c r="C286" s="229">
        <v>118882.87</v>
      </c>
    </row>
    <row r="287" spans="1:3" s="12" customFormat="1" x14ac:dyDescent="0.25">
      <c r="A287" s="150" t="s">
        <v>11</v>
      </c>
      <c r="B287" s="229">
        <v>131600</v>
      </c>
      <c r="C287" s="229">
        <v>100000</v>
      </c>
    </row>
    <row r="288" spans="1:3" s="12" customFormat="1" x14ac:dyDescent="0.25">
      <c r="A288" s="150" t="s">
        <v>12</v>
      </c>
      <c r="B288" s="229">
        <v>33943943</v>
      </c>
      <c r="C288" s="229">
        <v>28552318.719999999</v>
      </c>
    </row>
    <row r="289" spans="1:3" s="12" customFormat="1" x14ac:dyDescent="0.25">
      <c r="A289" s="151" t="s">
        <v>5</v>
      </c>
      <c r="B289" s="229">
        <v>86737165</v>
      </c>
      <c r="C289" s="229">
        <v>73173003</v>
      </c>
    </row>
    <row r="290" spans="1:3" s="12" customFormat="1" ht="25.5" x14ac:dyDescent="0.25">
      <c r="A290" s="151" t="s">
        <v>6</v>
      </c>
      <c r="B290" s="229"/>
      <c r="C290" s="229"/>
    </row>
    <row r="291" spans="1:3" s="12" customFormat="1" ht="25.5" x14ac:dyDescent="0.25">
      <c r="A291" s="151" t="s">
        <v>7</v>
      </c>
      <c r="B291" s="229">
        <v>946447</v>
      </c>
      <c r="C291" s="229">
        <v>857630.9</v>
      </c>
    </row>
    <row r="292" spans="1:3" s="12" customFormat="1" x14ac:dyDescent="0.25">
      <c r="A292" s="152" t="s">
        <v>47</v>
      </c>
      <c r="B292" s="229">
        <v>18000</v>
      </c>
      <c r="C292" s="229">
        <v>12000</v>
      </c>
    </row>
    <row r="293" spans="1:3" s="12" customFormat="1" x14ac:dyDescent="0.25">
      <c r="A293" s="14"/>
      <c r="B293" s="89"/>
      <c r="C293" s="89"/>
    </row>
    <row r="294" spans="1:3" s="12" customFormat="1" x14ac:dyDescent="0.25">
      <c r="A294" s="3" t="s">
        <v>46</v>
      </c>
      <c r="B294" s="43">
        <f>SUM(B296:B306)</f>
        <v>9150200</v>
      </c>
      <c r="C294" s="43">
        <f>SUM(C296:C306)</f>
        <v>6873272.8382399995</v>
      </c>
    </row>
    <row r="295" spans="1:3" s="12" customFormat="1" x14ac:dyDescent="0.25">
      <c r="A295" s="10" t="s">
        <v>4</v>
      </c>
      <c r="B295" s="50"/>
      <c r="C295" s="50"/>
    </row>
    <row r="296" spans="1:3" s="12" customFormat="1" x14ac:dyDescent="0.25">
      <c r="A296" s="13" t="s">
        <v>8</v>
      </c>
      <c r="B296" s="51">
        <v>3288479</v>
      </c>
      <c r="C296" s="51">
        <v>4338752.0299999993</v>
      </c>
    </row>
    <row r="297" spans="1:3" s="12" customFormat="1" x14ac:dyDescent="0.25">
      <c r="A297" s="13" t="s">
        <v>47</v>
      </c>
      <c r="B297" s="51">
        <v>60000</v>
      </c>
      <c r="C297" s="51">
        <v>16368.5</v>
      </c>
    </row>
    <row r="298" spans="1:3" s="12" customFormat="1" x14ac:dyDescent="0.25">
      <c r="A298" s="13" t="s">
        <v>9</v>
      </c>
      <c r="B298" s="51">
        <v>993121</v>
      </c>
      <c r="C298" s="51">
        <v>1296701.15824</v>
      </c>
    </row>
    <row r="299" spans="1:3" s="12" customFormat="1" x14ac:dyDescent="0.25">
      <c r="A299" s="13" t="s">
        <v>10</v>
      </c>
      <c r="B299" s="51">
        <v>60000</v>
      </c>
      <c r="C299" s="51">
        <v>39026.86</v>
      </c>
    </row>
    <row r="300" spans="1:3" s="12" customFormat="1" x14ac:dyDescent="0.25">
      <c r="A300" s="13" t="s">
        <v>44</v>
      </c>
      <c r="B300" s="51">
        <v>40000</v>
      </c>
      <c r="C300" s="51"/>
    </row>
    <row r="301" spans="1:3" s="12" customFormat="1" x14ac:dyDescent="0.25">
      <c r="A301" s="13" t="s">
        <v>15</v>
      </c>
      <c r="B301" s="51">
        <v>110000</v>
      </c>
      <c r="C301" s="51">
        <v>46938.62</v>
      </c>
    </row>
    <row r="302" spans="1:3" s="12" customFormat="1" x14ac:dyDescent="0.25">
      <c r="A302" s="13" t="s">
        <v>11</v>
      </c>
      <c r="B302" s="51">
        <v>380000</v>
      </c>
      <c r="C302" s="51">
        <v>325741.5</v>
      </c>
    </row>
    <row r="303" spans="1:3" s="12" customFormat="1" x14ac:dyDescent="0.25">
      <c r="A303" s="13" t="s">
        <v>12</v>
      </c>
      <c r="B303" s="51">
        <v>1324000</v>
      </c>
      <c r="C303" s="51">
        <v>579299.19999999995</v>
      </c>
    </row>
    <row r="304" spans="1:3" s="12" customFormat="1" x14ac:dyDescent="0.25">
      <c r="A304" s="10" t="s">
        <v>5</v>
      </c>
      <c r="B304" s="51"/>
      <c r="C304" s="51"/>
    </row>
    <row r="305" spans="1:3" s="12" customFormat="1" ht="25.5" x14ac:dyDescent="0.25">
      <c r="A305" s="10" t="s">
        <v>6</v>
      </c>
      <c r="B305" s="51">
        <v>2626500</v>
      </c>
      <c r="C305" s="51">
        <v>55997.72</v>
      </c>
    </row>
    <row r="306" spans="1:3" s="12" customFormat="1" ht="25.5" x14ac:dyDescent="0.25">
      <c r="A306" s="10" t="s">
        <v>7</v>
      </c>
      <c r="B306" s="51">
        <v>268100</v>
      </c>
      <c r="C306" s="51">
        <v>174447.25</v>
      </c>
    </row>
    <row r="307" spans="1:3" s="12" customFormat="1" x14ac:dyDescent="0.25">
      <c r="A307" s="52"/>
      <c r="B307" s="53"/>
      <c r="C307" s="53"/>
    </row>
    <row r="308" spans="1:3" s="12" customFormat="1" x14ac:dyDescent="0.25">
      <c r="A308" s="29" t="s">
        <v>48</v>
      </c>
      <c r="B308" s="43">
        <f>SUM(B310:B320)</f>
        <v>14374200.000000002</v>
      </c>
      <c r="C308" s="43">
        <f>SUM(C310:C320)</f>
        <v>11639295.970000001</v>
      </c>
    </row>
    <row r="309" spans="1:3" s="12" customFormat="1" x14ac:dyDescent="0.25">
      <c r="A309" s="55" t="s">
        <v>4</v>
      </c>
      <c r="B309" s="90"/>
      <c r="C309" s="90"/>
    </row>
    <row r="310" spans="1:3" s="12" customFormat="1" x14ac:dyDescent="0.25">
      <c r="A310" s="56" t="s">
        <v>8</v>
      </c>
      <c r="B310" s="51">
        <v>7294365.5700000003</v>
      </c>
      <c r="C310" s="51">
        <v>6433403.0300000003</v>
      </c>
    </row>
    <row r="311" spans="1:3" s="12" customFormat="1" x14ac:dyDescent="0.25">
      <c r="A311" s="13" t="s">
        <v>47</v>
      </c>
      <c r="B311" s="51">
        <v>423000</v>
      </c>
      <c r="C311" s="51">
        <v>76978</v>
      </c>
    </row>
    <row r="312" spans="1:3" s="12" customFormat="1" x14ac:dyDescent="0.25">
      <c r="A312" s="13" t="s">
        <v>9</v>
      </c>
      <c r="B312" s="51">
        <v>2150687</v>
      </c>
      <c r="C312" s="51">
        <v>1930139.92</v>
      </c>
    </row>
    <row r="313" spans="1:3" s="12" customFormat="1" x14ac:dyDescent="0.25">
      <c r="A313" s="13" t="s">
        <v>10</v>
      </c>
      <c r="B313" s="51">
        <v>81680</v>
      </c>
      <c r="C313" s="51">
        <v>57150.94</v>
      </c>
    </row>
    <row r="314" spans="1:3" s="12" customFormat="1" x14ac:dyDescent="0.25">
      <c r="A314" s="13" t="s">
        <v>44</v>
      </c>
      <c r="B314" s="51"/>
      <c r="C314" s="51"/>
    </row>
    <row r="315" spans="1:3" s="12" customFormat="1" x14ac:dyDescent="0.25">
      <c r="A315" s="13" t="s">
        <v>15</v>
      </c>
      <c r="B315" s="51">
        <v>600000</v>
      </c>
      <c r="C315" s="51">
        <v>229236.43</v>
      </c>
    </row>
    <row r="316" spans="1:3" s="12" customFormat="1" x14ac:dyDescent="0.25">
      <c r="A316" s="13" t="s">
        <v>11</v>
      </c>
      <c r="B316" s="51">
        <v>1250000</v>
      </c>
      <c r="C316" s="51">
        <v>916312.22</v>
      </c>
    </row>
    <row r="317" spans="1:3" s="12" customFormat="1" x14ac:dyDescent="0.25">
      <c r="A317" s="57" t="s">
        <v>12</v>
      </c>
      <c r="B317" s="51">
        <v>379713.05</v>
      </c>
      <c r="C317" s="51">
        <v>346213.05</v>
      </c>
    </row>
    <row r="318" spans="1:3" s="12" customFormat="1" x14ac:dyDescent="0.25">
      <c r="A318" s="10" t="s">
        <v>5</v>
      </c>
      <c r="B318" s="51">
        <v>5380</v>
      </c>
      <c r="C318" s="51">
        <v>3546</v>
      </c>
    </row>
    <row r="319" spans="1:3" s="12" customFormat="1" ht="25.5" x14ac:dyDescent="0.25">
      <c r="A319" s="10" t="s">
        <v>6</v>
      </c>
      <c r="B319" s="51">
        <v>1280140</v>
      </c>
      <c r="C319" s="51">
        <v>737082</v>
      </c>
    </row>
    <row r="320" spans="1:3" s="12" customFormat="1" ht="25.5" x14ac:dyDescent="0.25">
      <c r="A320" s="10" t="s">
        <v>7</v>
      </c>
      <c r="B320" s="51">
        <v>909234.38</v>
      </c>
      <c r="C320" s="51">
        <v>909234.38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4"/>
  <sheetViews>
    <sheetView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76" width="9.140625" style="7"/>
    <col min="177" max="177" width="20.140625" style="7" customWidth="1"/>
    <col min="178" max="178" width="4" style="7" customWidth="1"/>
    <col min="179" max="179" width="19.5703125" style="7" customWidth="1"/>
    <col min="180" max="187" width="11" style="7" customWidth="1"/>
    <col min="188" max="432" width="9.140625" style="7"/>
    <col min="433" max="433" width="20.140625" style="7" customWidth="1"/>
    <col min="434" max="434" width="4" style="7" customWidth="1"/>
    <col min="435" max="435" width="19.5703125" style="7" customWidth="1"/>
    <col min="436" max="443" width="11" style="7" customWidth="1"/>
    <col min="444" max="688" width="9.140625" style="7"/>
    <col min="689" max="689" width="20.140625" style="7" customWidth="1"/>
    <col min="690" max="690" width="4" style="7" customWidth="1"/>
    <col min="691" max="691" width="19.5703125" style="7" customWidth="1"/>
    <col min="692" max="699" width="11" style="7" customWidth="1"/>
    <col min="700" max="944" width="9.140625" style="7"/>
    <col min="945" max="945" width="20.140625" style="7" customWidth="1"/>
    <col min="946" max="946" width="4" style="7" customWidth="1"/>
    <col min="947" max="947" width="19.5703125" style="7" customWidth="1"/>
    <col min="948" max="955" width="11" style="7" customWidth="1"/>
    <col min="956" max="1200" width="9.140625" style="7"/>
    <col min="1201" max="1201" width="20.140625" style="7" customWidth="1"/>
    <col min="1202" max="1202" width="4" style="7" customWidth="1"/>
    <col min="1203" max="1203" width="19.5703125" style="7" customWidth="1"/>
    <col min="1204" max="1211" width="11" style="7" customWidth="1"/>
    <col min="1212" max="1456" width="9.140625" style="7"/>
    <col min="1457" max="1457" width="20.140625" style="7" customWidth="1"/>
    <col min="1458" max="1458" width="4" style="7" customWidth="1"/>
    <col min="1459" max="1459" width="19.5703125" style="7" customWidth="1"/>
    <col min="1460" max="1467" width="11" style="7" customWidth="1"/>
    <col min="1468" max="1712" width="9.140625" style="7"/>
    <col min="1713" max="1713" width="20.140625" style="7" customWidth="1"/>
    <col min="1714" max="1714" width="4" style="7" customWidth="1"/>
    <col min="1715" max="1715" width="19.5703125" style="7" customWidth="1"/>
    <col min="1716" max="1723" width="11" style="7" customWidth="1"/>
    <col min="1724" max="1968" width="9.140625" style="7"/>
    <col min="1969" max="1969" width="20.140625" style="7" customWidth="1"/>
    <col min="1970" max="1970" width="4" style="7" customWidth="1"/>
    <col min="1971" max="1971" width="19.5703125" style="7" customWidth="1"/>
    <col min="1972" max="1979" width="11" style="7" customWidth="1"/>
    <col min="1980" max="2224" width="9.140625" style="7"/>
    <col min="2225" max="2225" width="20.140625" style="7" customWidth="1"/>
    <col min="2226" max="2226" width="4" style="7" customWidth="1"/>
    <col min="2227" max="2227" width="19.5703125" style="7" customWidth="1"/>
    <col min="2228" max="2235" width="11" style="7" customWidth="1"/>
    <col min="2236" max="2480" width="9.140625" style="7"/>
    <col min="2481" max="2481" width="20.140625" style="7" customWidth="1"/>
    <col min="2482" max="2482" width="4" style="7" customWidth="1"/>
    <col min="2483" max="2483" width="19.5703125" style="7" customWidth="1"/>
    <col min="2484" max="2491" width="11" style="7" customWidth="1"/>
    <col min="2492" max="2736" width="9.140625" style="7"/>
    <col min="2737" max="2737" width="20.140625" style="7" customWidth="1"/>
    <col min="2738" max="2738" width="4" style="7" customWidth="1"/>
    <col min="2739" max="2739" width="19.5703125" style="7" customWidth="1"/>
    <col min="2740" max="2747" width="11" style="7" customWidth="1"/>
    <col min="2748" max="2992" width="9.140625" style="7"/>
    <col min="2993" max="2993" width="20.140625" style="7" customWidth="1"/>
    <col min="2994" max="2994" width="4" style="7" customWidth="1"/>
    <col min="2995" max="2995" width="19.5703125" style="7" customWidth="1"/>
    <col min="2996" max="3003" width="11" style="7" customWidth="1"/>
    <col min="3004" max="3248" width="9.140625" style="7"/>
    <col min="3249" max="3249" width="20.140625" style="7" customWidth="1"/>
    <col min="3250" max="3250" width="4" style="7" customWidth="1"/>
    <col min="3251" max="3251" width="19.5703125" style="7" customWidth="1"/>
    <col min="3252" max="3259" width="11" style="7" customWidth="1"/>
    <col min="3260" max="3504" width="9.140625" style="7"/>
    <col min="3505" max="3505" width="20.140625" style="7" customWidth="1"/>
    <col min="3506" max="3506" width="4" style="7" customWidth="1"/>
    <col min="3507" max="3507" width="19.5703125" style="7" customWidth="1"/>
    <col min="3508" max="3515" width="11" style="7" customWidth="1"/>
    <col min="3516" max="3760" width="9.140625" style="7"/>
    <col min="3761" max="3761" width="20.140625" style="7" customWidth="1"/>
    <col min="3762" max="3762" width="4" style="7" customWidth="1"/>
    <col min="3763" max="3763" width="19.5703125" style="7" customWidth="1"/>
    <col min="3764" max="3771" width="11" style="7" customWidth="1"/>
    <col min="3772" max="4016" width="9.140625" style="7"/>
    <col min="4017" max="4017" width="20.140625" style="7" customWidth="1"/>
    <col min="4018" max="4018" width="4" style="7" customWidth="1"/>
    <col min="4019" max="4019" width="19.5703125" style="7" customWidth="1"/>
    <col min="4020" max="4027" width="11" style="7" customWidth="1"/>
    <col min="4028" max="4272" width="9.140625" style="7"/>
    <col min="4273" max="4273" width="20.140625" style="7" customWidth="1"/>
    <col min="4274" max="4274" width="4" style="7" customWidth="1"/>
    <col min="4275" max="4275" width="19.5703125" style="7" customWidth="1"/>
    <col min="4276" max="4283" width="11" style="7" customWidth="1"/>
    <col min="4284" max="4528" width="9.140625" style="7"/>
    <col min="4529" max="4529" width="20.140625" style="7" customWidth="1"/>
    <col min="4530" max="4530" width="4" style="7" customWidth="1"/>
    <col min="4531" max="4531" width="19.5703125" style="7" customWidth="1"/>
    <col min="4532" max="4539" width="11" style="7" customWidth="1"/>
    <col min="4540" max="4784" width="9.140625" style="7"/>
    <col min="4785" max="4785" width="20.140625" style="7" customWidth="1"/>
    <col min="4786" max="4786" width="4" style="7" customWidth="1"/>
    <col min="4787" max="4787" width="19.5703125" style="7" customWidth="1"/>
    <col min="4788" max="4795" width="11" style="7" customWidth="1"/>
    <col min="4796" max="5040" width="9.140625" style="7"/>
    <col min="5041" max="5041" width="20.140625" style="7" customWidth="1"/>
    <col min="5042" max="5042" width="4" style="7" customWidth="1"/>
    <col min="5043" max="5043" width="19.5703125" style="7" customWidth="1"/>
    <col min="5044" max="5051" width="11" style="7" customWidth="1"/>
    <col min="5052" max="5296" width="9.140625" style="7"/>
    <col min="5297" max="5297" width="20.140625" style="7" customWidth="1"/>
    <col min="5298" max="5298" width="4" style="7" customWidth="1"/>
    <col min="5299" max="5299" width="19.5703125" style="7" customWidth="1"/>
    <col min="5300" max="5307" width="11" style="7" customWidth="1"/>
    <col min="5308" max="5552" width="9.140625" style="7"/>
    <col min="5553" max="5553" width="20.140625" style="7" customWidth="1"/>
    <col min="5554" max="5554" width="4" style="7" customWidth="1"/>
    <col min="5555" max="5555" width="19.5703125" style="7" customWidth="1"/>
    <col min="5556" max="5563" width="11" style="7" customWidth="1"/>
    <col min="5564" max="5808" width="9.140625" style="7"/>
    <col min="5809" max="5809" width="20.140625" style="7" customWidth="1"/>
    <col min="5810" max="5810" width="4" style="7" customWidth="1"/>
    <col min="5811" max="5811" width="19.5703125" style="7" customWidth="1"/>
    <col min="5812" max="5819" width="11" style="7" customWidth="1"/>
    <col min="5820" max="6064" width="9.140625" style="7"/>
    <col min="6065" max="6065" width="20.140625" style="7" customWidth="1"/>
    <col min="6066" max="6066" width="4" style="7" customWidth="1"/>
    <col min="6067" max="6067" width="19.5703125" style="7" customWidth="1"/>
    <col min="6068" max="6075" width="11" style="7" customWidth="1"/>
    <col min="6076" max="6320" width="9.140625" style="7"/>
    <col min="6321" max="6321" width="20.140625" style="7" customWidth="1"/>
    <col min="6322" max="6322" width="4" style="7" customWidth="1"/>
    <col min="6323" max="6323" width="19.5703125" style="7" customWidth="1"/>
    <col min="6324" max="6331" width="11" style="7" customWidth="1"/>
    <col min="6332" max="6576" width="9.140625" style="7"/>
    <col min="6577" max="6577" width="20.140625" style="7" customWidth="1"/>
    <col min="6578" max="6578" width="4" style="7" customWidth="1"/>
    <col min="6579" max="6579" width="19.5703125" style="7" customWidth="1"/>
    <col min="6580" max="6587" width="11" style="7" customWidth="1"/>
    <col min="6588" max="6832" width="9.140625" style="7"/>
    <col min="6833" max="6833" width="20.140625" style="7" customWidth="1"/>
    <col min="6834" max="6834" width="4" style="7" customWidth="1"/>
    <col min="6835" max="6835" width="19.5703125" style="7" customWidth="1"/>
    <col min="6836" max="6843" width="11" style="7" customWidth="1"/>
    <col min="6844" max="7088" width="9.140625" style="7"/>
    <col min="7089" max="7089" width="20.140625" style="7" customWidth="1"/>
    <col min="7090" max="7090" width="4" style="7" customWidth="1"/>
    <col min="7091" max="7091" width="19.5703125" style="7" customWidth="1"/>
    <col min="7092" max="7099" width="11" style="7" customWidth="1"/>
    <col min="7100" max="7344" width="9.140625" style="7"/>
    <col min="7345" max="7345" width="20.140625" style="7" customWidth="1"/>
    <col min="7346" max="7346" width="4" style="7" customWidth="1"/>
    <col min="7347" max="7347" width="19.5703125" style="7" customWidth="1"/>
    <col min="7348" max="7355" width="11" style="7" customWidth="1"/>
    <col min="7356" max="7600" width="9.140625" style="7"/>
    <col min="7601" max="7601" width="20.140625" style="7" customWidth="1"/>
    <col min="7602" max="7602" width="4" style="7" customWidth="1"/>
    <col min="7603" max="7603" width="19.5703125" style="7" customWidth="1"/>
    <col min="7604" max="7611" width="11" style="7" customWidth="1"/>
    <col min="7612" max="7856" width="9.140625" style="7"/>
    <col min="7857" max="7857" width="20.140625" style="7" customWidth="1"/>
    <col min="7858" max="7858" width="4" style="7" customWidth="1"/>
    <col min="7859" max="7859" width="19.5703125" style="7" customWidth="1"/>
    <col min="7860" max="7867" width="11" style="7" customWidth="1"/>
    <col min="7868" max="8112" width="9.140625" style="7"/>
    <col min="8113" max="8113" width="20.140625" style="7" customWidth="1"/>
    <col min="8114" max="8114" width="4" style="7" customWidth="1"/>
    <col min="8115" max="8115" width="19.5703125" style="7" customWidth="1"/>
    <col min="8116" max="8123" width="11" style="7" customWidth="1"/>
    <col min="8124" max="8368" width="9.140625" style="7"/>
    <col min="8369" max="8369" width="20.140625" style="7" customWidth="1"/>
    <col min="8370" max="8370" width="4" style="7" customWidth="1"/>
    <col min="8371" max="8371" width="19.5703125" style="7" customWidth="1"/>
    <col min="8372" max="8379" width="11" style="7" customWidth="1"/>
    <col min="8380" max="8624" width="9.140625" style="7"/>
    <col min="8625" max="8625" width="20.140625" style="7" customWidth="1"/>
    <col min="8626" max="8626" width="4" style="7" customWidth="1"/>
    <col min="8627" max="8627" width="19.5703125" style="7" customWidth="1"/>
    <col min="8628" max="8635" width="11" style="7" customWidth="1"/>
    <col min="8636" max="8880" width="9.140625" style="7"/>
    <col min="8881" max="8881" width="20.140625" style="7" customWidth="1"/>
    <col min="8882" max="8882" width="4" style="7" customWidth="1"/>
    <col min="8883" max="8883" width="19.5703125" style="7" customWidth="1"/>
    <col min="8884" max="8891" width="11" style="7" customWidth="1"/>
    <col min="8892" max="9136" width="9.140625" style="7"/>
    <col min="9137" max="9137" width="20.140625" style="7" customWidth="1"/>
    <col min="9138" max="9138" width="4" style="7" customWidth="1"/>
    <col min="9139" max="9139" width="19.5703125" style="7" customWidth="1"/>
    <col min="9140" max="9147" width="11" style="7" customWidth="1"/>
    <col min="9148" max="9392" width="9.140625" style="7"/>
    <col min="9393" max="9393" width="20.140625" style="7" customWidth="1"/>
    <col min="9394" max="9394" width="4" style="7" customWidth="1"/>
    <col min="9395" max="9395" width="19.5703125" style="7" customWidth="1"/>
    <col min="9396" max="9403" width="11" style="7" customWidth="1"/>
    <col min="9404" max="9648" width="9.140625" style="7"/>
    <col min="9649" max="9649" width="20.140625" style="7" customWidth="1"/>
    <col min="9650" max="9650" width="4" style="7" customWidth="1"/>
    <col min="9651" max="9651" width="19.5703125" style="7" customWidth="1"/>
    <col min="9652" max="9659" width="11" style="7" customWidth="1"/>
    <col min="9660" max="9904" width="9.140625" style="7"/>
    <col min="9905" max="9905" width="20.140625" style="7" customWidth="1"/>
    <col min="9906" max="9906" width="4" style="7" customWidth="1"/>
    <col min="9907" max="9907" width="19.5703125" style="7" customWidth="1"/>
    <col min="9908" max="9915" width="11" style="7" customWidth="1"/>
    <col min="9916" max="10160" width="9.140625" style="7"/>
    <col min="10161" max="10161" width="20.140625" style="7" customWidth="1"/>
    <col min="10162" max="10162" width="4" style="7" customWidth="1"/>
    <col min="10163" max="10163" width="19.5703125" style="7" customWidth="1"/>
    <col min="10164" max="10171" width="11" style="7" customWidth="1"/>
    <col min="10172" max="10416" width="9.140625" style="7"/>
    <col min="10417" max="10417" width="20.140625" style="7" customWidth="1"/>
    <col min="10418" max="10418" width="4" style="7" customWidth="1"/>
    <col min="10419" max="10419" width="19.5703125" style="7" customWidth="1"/>
    <col min="10420" max="10427" width="11" style="7" customWidth="1"/>
    <col min="10428" max="10672" width="9.140625" style="7"/>
    <col min="10673" max="10673" width="20.140625" style="7" customWidth="1"/>
    <col min="10674" max="10674" width="4" style="7" customWidth="1"/>
    <col min="10675" max="10675" width="19.5703125" style="7" customWidth="1"/>
    <col min="10676" max="10683" width="11" style="7" customWidth="1"/>
    <col min="10684" max="10928" width="9.140625" style="7"/>
    <col min="10929" max="10929" width="20.140625" style="7" customWidth="1"/>
    <col min="10930" max="10930" width="4" style="7" customWidth="1"/>
    <col min="10931" max="10931" width="19.5703125" style="7" customWidth="1"/>
    <col min="10932" max="10939" width="11" style="7" customWidth="1"/>
    <col min="10940" max="11184" width="9.140625" style="7"/>
    <col min="11185" max="11185" width="20.140625" style="7" customWidth="1"/>
    <col min="11186" max="11186" width="4" style="7" customWidth="1"/>
    <col min="11187" max="11187" width="19.5703125" style="7" customWidth="1"/>
    <col min="11188" max="11195" width="11" style="7" customWidth="1"/>
    <col min="11196" max="11440" width="9.140625" style="7"/>
    <col min="11441" max="11441" width="20.140625" style="7" customWidth="1"/>
    <col min="11442" max="11442" width="4" style="7" customWidth="1"/>
    <col min="11443" max="11443" width="19.5703125" style="7" customWidth="1"/>
    <col min="11444" max="11451" width="11" style="7" customWidth="1"/>
    <col min="11452" max="11696" width="9.140625" style="7"/>
    <col min="11697" max="11697" width="20.140625" style="7" customWidth="1"/>
    <col min="11698" max="11698" width="4" style="7" customWidth="1"/>
    <col min="11699" max="11699" width="19.5703125" style="7" customWidth="1"/>
    <col min="11700" max="11707" width="11" style="7" customWidth="1"/>
    <col min="11708" max="11952" width="9.140625" style="7"/>
    <col min="11953" max="11953" width="20.140625" style="7" customWidth="1"/>
    <col min="11954" max="11954" width="4" style="7" customWidth="1"/>
    <col min="11955" max="11955" width="19.5703125" style="7" customWidth="1"/>
    <col min="11956" max="11963" width="11" style="7" customWidth="1"/>
    <col min="11964" max="12208" width="9.140625" style="7"/>
    <col min="12209" max="12209" width="20.140625" style="7" customWidth="1"/>
    <col min="12210" max="12210" width="4" style="7" customWidth="1"/>
    <col min="12211" max="12211" width="19.5703125" style="7" customWidth="1"/>
    <col min="12212" max="12219" width="11" style="7" customWidth="1"/>
    <col min="12220" max="12464" width="9.140625" style="7"/>
    <col min="12465" max="12465" width="20.140625" style="7" customWidth="1"/>
    <col min="12466" max="12466" width="4" style="7" customWidth="1"/>
    <col min="12467" max="12467" width="19.5703125" style="7" customWidth="1"/>
    <col min="12468" max="12475" width="11" style="7" customWidth="1"/>
    <col min="12476" max="12720" width="9.140625" style="7"/>
    <col min="12721" max="12721" width="20.140625" style="7" customWidth="1"/>
    <col min="12722" max="12722" width="4" style="7" customWidth="1"/>
    <col min="12723" max="12723" width="19.5703125" style="7" customWidth="1"/>
    <col min="12724" max="12731" width="11" style="7" customWidth="1"/>
    <col min="12732" max="12976" width="9.140625" style="7"/>
    <col min="12977" max="12977" width="20.140625" style="7" customWidth="1"/>
    <col min="12978" max="12978" width="4" style="7" customWidth="1"/>
    <col min="12979" max="12979" width="19.5703125" style="7" customWidth="1"/>
    <col min="12980" max="12987" width="11" style="7" customWidth="1"/>
    <col min="12988" max="13232" width="9.140625" style="7"/>
    <col min="13233" max="13233" width="20.140625" style="7" customWidth="1"/>
    <col min="13234" max="13234" width="4" style="7" customWidth="1"/>
    <col min="13235" max="13235" width="19.5703125" style="7" customWidth="1"/>
    <col min="13236" max="13243" width="11" style="7" customWidth="1"/>
    <col min="13244" max="13488" width="9.140625" style="7"/>
    <col min="13489" max="13489" width="20.140625" style="7" customWidth="1"/>
    <col min="13490" max="13490" width="4" style="7" customWidth="1"/>
    <col min="13491" max="13491" width="19.5703125" style="7" customWidth="1"/>
    <col min="13492" max="13499" width="11" style="7" customWidth="1"/>
    <col min="13500" max="13744" width="9.140625" style="7"/>
    <col min="13745" max="13745" width="20.140625" style="7" customWidth="1"/>
    <col min="13746" max="13746" width="4" style="7" customWidth="1"/>
    <col min="13747" max="13747" width="19.5703125" style="7" customWidth="1"/>
    <col min="13748" max="13755" width="11" style="7" customWidth="1"/>
    <col min="13756" max="14000" width="9.140625" style="7"/>
    <col min="14001" max="14001" width="20.140625" style="7" customWidth="1"/>
    <col min="14002" max="14002" width="4" style="7" customWidth="1"/>
    <col min="14003" max="14003" width="19.5703125" style="7" customWidth="1"/>
    <col min="14004" max="14011" width="11" style="7" customWidth="1"/>
    <col min="14012" max="14256" width="9.140625" style="7"/>
    <col min="14257" max="14257" width="20.140625" style="7" customWidth="1"/>
    <col min="14258" max="14258" width="4" style="7" customWidth="1"/>
    <col min="14259" max="14259" width="19.5703125" style="7" customWidth="1"/>
    <col min="14260" max="14267" width="11" style="7" customWidth="1"/>
    <col min="14268" max="14512" width="9.140625" style="7"/>
    <col min="14513" max="14513" width="20.140625" style="7" customWidth="1"/>
    <col min="14514" max="14514" width="4" style="7" customWidth="1"/>
    <col min="14515" max="14515" width="19.5703125" style="7" customWidth="1"/>
    <col min="14516" max="14523" width="11" style="7" customWidth="1"/>
    <col min="14524" max="14768" width="9.140625" style="7"/>
    <col min="14769" max="14769" width="20.140625" style="7" customWidth="1"/>
    <col min="14770" max="14770" width="4" style="7" customWidth="1"/>
    <col min="14771" max="14771" width="19.5703125" style="7" customWidth="1"/>
    <col min="14772" max="14779" width="11" style="7" customWidth="1"/>
    <col min="14780" max="15024" width="9.140625" style="7"/>
    <col min="15025" max="15025" width="20.140625" style="7" customWidth="1"/>
    <col min="15026" max="15026" width="4" style="7" customWidth="1"/>
    <col min="15027" max="15027" width="19.5703125" style="7" customWidth="1"/>
    <col min="15028" max="15035" width="11" style="7" customWidth="1"/>
    <col min="15036" max="15280" width="9.140625" style="7"/>
    <col min="15281" max="15281" width="20.140625" style="7" customWidth="1"/>
    <col min="15282" max="15282" width="4" style="7" customWidth="1"/>
    <col min="15283" max="15283" width="19.5703125" style="7" customWidth="1"/>
    <col min="15284" max="15291" width="11" style="7" customWidth="1"/>
    <col min="15292" max="15536" width="9.140625" style="7"/>
    <col min="15537" max="15537" width="20.140625" style="7" customWidth="1"/>
    <col min="15538" max="15538" width="4" style="7" customWidth="1"/>
    <col min="15539" max="15539" width="19.5703125" style="7" customWidth="1"/>
    <col min="15540" max="15547" width="11" style="7" customWidth="1"/>
    <col min="15548" max="15792" width="9.140625" style="7"/>
    <col min="15793" max="15793" width="20.140625" style="7" customWidth="1"/>
    <col min="15794" max="15794" width="4" style="7" customWidth="1"/>
    <col min="15795" max="15795" width="19.5703125" style="7" customWidth="1"/>
    <col min="15796" max="15803" width="11" style="7" customWidth="1"/>
    <col min="15804" max="16048" width="9.140625" style="7"/>
    <col min="16049" max="16049" width="20.140625" style="7" customWidth="1"/>
    <col min="16050" max="16050" width="4" style="7" customWidth="1"/>
    <col min="16051" max="16051" width="19.5703125" style="7" customWidth="1"/>
    <col min="16052" max="16059" width="11" style="7" customWidth="1"/>
    <col min="16060" max="16384" width="9.140625" style="7"/>
  </cols>
  <sheetData>
    <row r="1" spans="1:3" ht="30" customHeight="1" x14ac:dyDescent="0.25">
      <c r="A1" s="641" t="s">
        <v>68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222">
        <f>SUM(B7:B18)</f>
        <v>47023400</v>
      </c>
      <c r="C5" s="222">
        <f>SUM(C7:C18)</f>
        <v>42058065.030000009</v>
      </c>
    </row>
    <row r="6" spans="1:3" s="12" customFormat="1" x14ac:dyDescent="0.25">
      <c r="A6" s="10" t="s">
        <v>4</v>
      </c>
      <c r="B6" s="74"/>
      <c r="C6" s="74"/>
    </row>
    <row r="7" spans="1:3" s="12" customFormat="1" x14ac:dyDescent="0.25">
      <c r="A7" s="13" t="s">
        <v>8</v>
      </c>
      <c r="B7" s="248">
        <v>16554366</v>
      </c>
      <c r="C7" s="248">
        <v>15298540.92</v>
      </c>
    </row>
    <row r="8" spans="1:3" s="12" customFormat="1" x14ac:dyDescent="0.25">
      <c r="A8" s="13" t="s">
        <v>13</v>
      </c>
      <c r="B8" s="249"/>
      <c r="C8" s="249"/>
    </row>
    <row r="9" spans="1:3" s="12" customFormat="1" x14ac:dyDescent="0.25">
      <c r="A9" s="13" t="s">
        <v>9</v>
      </c>
      <c r="B9" s="248">
        <v>4957460.16</v>
      </c>
      <c r="C9" s="248">
        <v>4576971.54</v>
      </c>
    </row>
    <row r="10" spans="1:3" s="12" customFormat="1" x14ac:dyDescent="0.25">
      <c r="A10" s="13" t="s">
        <v>10</v>
      </c>
      <c r="B10" s="248">
        <v>32181.79</v>
      </c>
      <c r="C10" s="248">
        <v>28265.599999999999</v>
      </c>
    </row>
    <row r="11" spans="1:3" s="12" customFormat="1" x14ac:dyDescent="0.25">
      <c r="A11" s="13" t="s">
        <v>15</v>
      </c>
      <c r="B11" s="248">
        <v>134026.06</v>
      </c>
      <c r="C11" s="248">
        <v>109586.29</v>
      </c>
    </row>
    <row r="12" spans="1:3" s="12" customFormat="1" ht="23.25" x14ac:dyDescent="0.25">
      <c r="A12" s="13" t="s">
        <v>14</v>
      </c>
      <c r="B12" s="249"/>
      <c r="C12" s="249"/>
    </row>
    <row r="13" spans="1:3" s="12" customFormat="1" x14ac:dyDescent="0.25">
      <c r="A13" s="13" t="s">
        <v>16</v>
      </c>
      <c r="B13" s="249">
        <v>0</v>
      </c>
      <c r="C13" s="249">
        <v>0</v>
      </c>
    </row>
    <row r="14" spans="1:3" s="12" customFormat="1" x14ac:dyDescent="0.25">
      <c r="A14" s="13" t="s">
        <v>11</v>
      </c>
      <c r="B14" s="248">
        <v>11694294.199999999</v>
      </c>
      <c r="C14" s="248">
        <v>11496609.380000001</v>
      </c>
    </row>
    <row r="15" spans="1:3" s="12" customFormat="1" x14ac:dyDescent="0.25">
      <c r="A15" s="13" t="s">
        <v>12</v>
      </c>
      <c r="B15" s="248">
        <v>8583402.0199999996</v>
      </c>
      <c r="C15" s="248">
        <v>6251212.0999999996</v>
      </c>
    </row>
    <row r="16" spans="1:3" s="12" customFormat="1" x14ac:dyDescent="0.25">
      <c r="A16" s="10" t="s">
        <v>5</v>
      </c>
      <c r="B16" s="248">
        <v>30000</v>
      </c>
      <c r="C16" s="248">
        <v>22500</v>
      </c>
    </row>
    <row r="17" spans="1:3" s="12" customFormat="1" ht="30" customHeight="1" x14ac:dyDescent="0.25">
      <c r="A17" s="10" t="s">
        <v>6</v>
      </c>
      <c r="B17" s="248">
        <v>921884.57</v>
      </c>
      <c r="C17" s="248">
        <v>752448</v>
      </c>
    </row>
    <row r="18" spans="1:3" s="12" customFormat="1" ht="25.5" x14ac:dyDescent="0.25">
      <c r="A18" s="10" t="s">
        <v>7</v>
      </c>
      <c r="B18" s="248">
        <v>4115785.2</v>
      </c>
      <c r="C18" s="248">
        <v>3521931.2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222">
        <f>SUM(B24:B34)</f>
        <v>51992250</v>
      </c>
      <c r="C22" s="222">
        <f>SUM(C24:C34)</f>
        <v>44668118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247">
        <v>29349460</v>
      </c>
      <c r="C24" s="247">
        <v>26399453.34</v>
      </c>
    </row>
    <row r="25" spans="1:3" s="12" customFormat="1" x14ac:dyDescent="0.25">
      <c r="A25" s="13" t="s">
        <v>13</v>
      </c>
      <c r="B25" s="247">
        <v>36860</v>
      </c>
      <c r="C25" s="247">
        <v>36859.980000000003</v>
      </c>
    </row>
    <row r="26" spans="1:3" s="12" customFormat="1" x14ac:dyDescent="0.25">
      <c r="A26" s="13" t="s">
        <v>9</v>
      </c>
      <c r="B26" s="247">
        <v>8833210</v>
      </c>
      <c r="C26" s="247">
        <v>7859591.9100000001</v>
      </c>
    </row>
    <row r="27" spans="1:3" s="12" customFormat="1" x14ac:dyDescent="0.25">
      <c r="A27" s="13" t="s">
        <v>10</v>
      </c>
      <c r="B27" s="247">
        <v>56640</v>
      </c>
      <c r="C27" s="247">
        <v>49196.21</v>
      </c>
    </row>
    <row r="28" spans="1:3" s="12" customFormat="1" ht="23.25" x14ac:dyDescent="0.25">
      <c r="A28" s="13" t="s">
        <v>14</v>
      </c>
      <c r="B28" s="247">
        <v>134805</v>
      </c>
      <c r="C28" s="247">
        <v>124804.37</v>
      </c>
    </row>
    <row r="29" spans="1:3" s="12" customFormat="1" x14ac:dyDescent="0.25">
      <c r="A29" s="13" t="s">
        <v>18</v>
      </c>
      <c r="B29" s="247">
        <v>350000</v>
      </c>
      <c r="C29" s="247">
        <v>232950.71</v>
      </c>
    </row>
    <row r="30" spans="1:3" s="12" customFormat="1" x14ac:dyDescent="0.25">
      <c r="A30" s="13" t="s">
        <v>11</v>
      </c>
      <c r="B30" s="247">
        <v>262029</v>
      </c>
      <c r="C30" s="247">
        <v>251928.22</v>
      </c>
    </row>
    <row r="31" spans="1:3" s="12" customFormat="1" x14ac:dyDescent="0.25">
      <c r="A31" s="13" t="s">
        <v>12</v>
      </c>
      <c r="B31" s="247">
        <v>4899313</v>
      </c>
      <c r="C31" s="247">
        <v>2396541.44</v>
      </c>
    </row>
    <row r="32" spans="1:3" s="12" customFormat="1" x14ac:dyDescent="0.25">
      <c r="A32" s="10" t="s">
        <v>5</v>
      </c>
      <c r="B32" s="247">
        <v>516000</v>
      </c>
      <c r="C32" s="247">
        <v>326364</v>
      </c>
    </row>
    <row r="33" spans="1:3" s="12" customFormat="1" ht="25.5" x14ac:dyDescent="0.25">
      <c r="A33" s="10" t="s">
        <v>6</v>
      </c>
      <c r="B33" s="247">
        <v>2765154</v>
      </c>
      <c r="C33" s="247">
        <v>2765154</v>
      </c>
    </row>
    <row r="34" spans="1:3" s="12" customFormat="1" ht="25.5" x14ac:dyDescent="0.25">
      <c r="A34" s="10" t="s">
        <v>7</v>
      </c>
      <c r="B34" s="247">
        <v>4788779</v>
      </c>
      <c r="C34" s="247">
        <v>4225273.82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29403980</v>
      </c>
      <c r="C38" s="8">
        <f>SUM(C40:C50)</f>
        <v>24434862.859999999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239">
        <v>17744532</v>
      </c>
      <c r="C40" s="239">
        <v>16050184.859999999</v>
      </c>
    </row>
    <row r="41" spans="1:3" s="12" customFormat="1" x14ac:dyDescent="0.25">
      <c r="A41" s="13" t="s">
        <v>13</v>
      </c>
      <c r="B41" s="237"/>
      <c r="C41" s="237"/>
    </row>
    <row r="42" spans="1:3" s="12" customFormat="1" x14ac:dyDescent="0.25">
      <c r="A42" s="13" t="s">
        <v>9</v>
      </c>
      <c r="B42" s="239">
        <v>5358848</v>
      </c>
      <c r="C42" s="239">
        <v>4800525.38</v>
      </c>
    </row>
    <row r="43" spans="1:3" s="12" customFormat="1" x14ac:dyDescent="0.25">
      <c r="A43" s="13" t="s">
        <v>10</v>
      </c>
      <c r="B43" s="237">
        <v>17729</v>
      </c>
      <c r="C43" s="237"/>
    </row>
    <row r="44" spans="1:3" s="12" customFormat="1" ht="23.25" x14ac:dyDescent="0.25">
      <c r="A44" s="13" t="s">
        <v>14</v>
      </c>
      <c r="B44" s="237"/>
      <c r="C44" s="237"/>
    </row>
    <row r="45" spans="1:3" s="12" customFormat="1" x14ac:dyDescent="0.25">
      <c r="A45" s="13" t="s">
        <v>18</v>
      </c>
      <c r="B45" s="237"/>
      <c r="C45" s="237"/>
    </row>
    <row r="46" spans="1:3" s="12" customFormat="1" x14ac:dyDescent="0.25">
      <c r="A46" s="13" t="s">
        <v>11</v>
      </c>
      <c r="B46" s="239">
        <v>139035</v>
      </c>
      <c r="C46" s="239">
        <v>139035</v>
      </c>
    </row>
    <row r="47" spans="1:3" s="12" customFormat="1" x14ac:dyDescent="0.25">
      <c r="A47" s="13" t="s">
        <v>12</v>
      </c>
      <c r="B47" s="239">
        <v>1787018</v>
      </c>
      <c r="C47" s="239">
        <v>475491.29</v>
      </c>
    </row>
    <row r="48" spans="1:3" s="12" customFormat="1" x14ac:dyDescent="0.25">
      <c r="A48" s="10" t="s">
        <v>5</v>
      </c>
      <c r="B48" s="237">
        <v>22967</v>
      </c>
      <c r="C48" s="237">
        <v>22967</v>
      </c>
    </row>
    <row r="49" spans="1:3" s="12" customFormat="1" ht="25.5" x14ac:dyDescent="0.25">
      <c r="A49" s="10" t="s">
        <v>6</v>
      </c>
      <c r="B49" s="239">
        <v>173186</v>
      </c>
      <c r="C49" s="239">
        <v>173186</v>
      </c>
    </row>
    <row r="50" spans="1:3" s="12" customFormat="1" ht="25.5" x14ac:dyDescent="0.25">
      <c r="A50" s="10" t="s">
        <v>7</v>
      </c>
      <c r="B50" s="239">
        <v>4160665</v>
      </c>
      <c r="C50" s="239">
        <v>2773473.33</v>
      </c>
    </row>
    <row r="51" spans="1:3" s="12" customFormat="1" x14ac:dyDescent="0.25">
      <c r="A51" s="10"/>
      <c r="B51" s="229"/>
      <c r="C51" s="229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222">
        <f>B56+B58+B59+B61+B62+B63+B64+B65+B66+B57+B60</f>
        <v>17151750</v>
      </c>
      <c r="C54" s="222">
        <f>C56+C58+C59+C61+C62+C63+C64+C65+C66+C57+C60</f>
        <v>14812460.720000001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239">
        <v>10222051</v>
      </c>
      <c r="C56" s="239">
        <v>9353538.9100000001</v>
      </c>
    </row>
    <row r="57" spans="1:3" s="12" customFormat="1" x14ac:dyDescent="0.25">
      <c r="A57" s="13" t="s">
        <v>13</v>
      </c>
      <c r="B57" s="239">
        <v>0</v>
      </c>
      <c r="C57" s="239">
        <v>0</v>
      </c>
    </row>
    <row r="58" spans="1:3" s="12" customFormat="1" x14ac:dyDescent="0.25">
      <c r="A58" s="13" t="s">
        <v>9</v>
      </c>
      <c r="B58" s="239">
        <v>3063349</v>
      </c>
      <c r="C58" s="239">
        <v>2801420.97</v>
      </c>
    </row>
    <row r="59" spans="1:3" s="12" customFormat="1" x14ac:dyDescent="0.25">
      <c r="A59" s="13" t="s">
        <v>10</v>
      </c>
      <c r="B59" s="239">
        <v>14000</v>
      </c>
      <c r="C59" s="239">
        <v>13703.92</v>
      </c>
    </row>
    <row r="60" spans="1:3" s="12" customFormat="1" ht="23.25" x14ac:dyDescent="0.25">
      <c r="A60" s="13" t="s">
        <v>14</v>
      </c>
      <c r="B60" s="239">
        <v>30000</v>
      </c>
      <c r="C60" s="239">
        <v>0</v>
      </c>
    </row>
    <row r="61" spans="1:3" s="12" customFormat="1" x14ac:dyDescent="0.25">
      <c r="A61" s="13" t="s">
        <v>21</v>
      </c>
      <c r="B61" s="239">
        <v>42000</v>
      </c>
      <c r="C61" s="239">
        <v>41885.919999999998</v>
      </c>
    </row>
    <row r="62" spans="1:3" s="12" customFormat="1" x14ac:dyDescent="0.25">
      <c r="A62" s="13" t="s">
        <v>11</v>
      </c>
      <c r="B62" s="239">
        <v>46467.519999999997</v>
      </c>
      <c r="C62" s="239">
        <v>46467.519999999997</v>
      </c>
    </row>
    <row r="63" spans="1:3" s="12" customFormat="1" x14ac:dyDescent="0.25">
      <c r="A63" s="13" t="s">
        <v>12</v>
      </c>
      <c r="B63" s="239">
        <v>1154612.48</v>
      </c>
      <c r="C63" s="239">
        <v>69762.48</v>
      </c>
    </row>
    <row r="64" spans="1:3" s="12" customFormat="1" x14ac:dyDescent="0.25">
      <c r="A64" s="10" t="s">
        <v>5</v>
      </c>
      <c r="B64" s="239">
        <v>0</v>
      </c>
      <c r="C64" s="239">
        <v>0</v>
      </c>
    </row>
    <row r="65" spans="1:3" s="12" customFormat="1" ht="25.5" x14ac:dyDescent="0.25">
      <c r="A65" s="10" t="s">
        <v>6</v>
      </c>
      <c r="B65" s="239">
        <v>149159.72</v>
      </c>
      <c r="C65" s="239">
        <v>149159.72</v>
      </c>
    </row>
    <row r="66" spans="1:3" s="12" customFormat="1" ht="25.5" x14ac:dyDescent="0.25">
      <c r="A66" s="10" t="s">
        <v>7</v>
      </c>
      <c r="B66" s="239">
        <v>2430110.2799999998</v>
      </c>
      <c r="C66" s="239">
        <v>2336521.2799999998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4"/>
      <c r="B68" s="14"/>
      <c r="C68" s="14"/>
    </row>
    <row r="69" spans="1:3" s="12" customFormat="1" x14ac:dyDescent="0.25">
      <c r="A69" s="15" t="s">
        <v>0</v>
      </c>
      <c r="B69" s="15" t="s">
        <v>2</v>
      </c>
      <c r="C69" s="15" t="s">
        <v>3</v>
      </c>
    </row>
    <row r="70" spans="1:3" s="12" customFormat="1" x14ac:dyDescent="0.25">
      <c r="A70" s="15" t="s">
        <v>1</v>
      </c>
      <c r="B70" s="15">
        <v>2</v>
      </c>
      <c r="C70" s="15">
        <v>3</v>
      </c>
    </row>
    <row r="71" spans="1:3" s="12" customFormat="1" x14ac:dyDescent="0.25">
      <c r="A71" s="3" t="s">
        <v>23</v>
      </c>
      <c r="B71" s="222">
        <f>B73+B75+B76+B79+B80+B81+B82+B83+B74+B77+B78</f>
        <v>26752600</v>
      </c>
      <c r="C71" s="222">
        <f>SUM(C73:C83)</f>
        <v>23364089.209999997</v>
      </c>
    </row>
    <row r="72" spans="1:3" s="12" customFormat="1" x14ac:dyDescent="0.25">
      <c r="A72" s="10" t="s">
        <v>4</v>
      </c>
      <c r="B72" s="74"/>
      <c r="C72" s="74"/>
    </row>
    <row r="73" spans="1:3" s="12" customFormat="1" x14ac:dyDescent="0.25">
      <c r="A73" s="13" t="s">
        <v>8</v>
      </c>
      <c r="B73" s="247">
        <v>14468470</v>
      </c>
      <c r="C73" s="247">
        <v>12061041.83</v>
      </c>
    </row>
    <row r="74" spans="1:3" s="12" customFormat="1" x14ac:dyDescent="0.25">
      <c r="A74" s="13" t="s">
        <v>13</v>
      </c>
      <c r="B74" s="247">
        <v>21815</v>
      </c>
      <c r="C74" s="247">
        <v>21815</v>
      </c>
    </row>
    <row r="75" spans="1:3" s="12" customFormat="1" x14ac:dyDescent="0.25">
      <c r="A75" s="13" t="s">
        <v>9</v>
      </c>
      <c r="B75" s="247">
        <v>4369444</v>
      </c>
      <c r="C75" s="247">
        <v>3642587.15</v>
      </c>
    </row>
    <row r="76" spans="1:3" s="12" customFormat="1" x14ac:dyDescent="0.25">
      <c r="A76" s="13" t="s">
        <v>10</v>
      </c>
      <c r="B76" s="247">
        <v>16000</v>
      </c>
      <c r="C76" s="247">
        <v>14256.04</v>
      </c>
    </row>
    <row r="77" spans="1:3" s="12" customFormat="1" ht="23.25" x14ac:dyDescent="0.25">
      <c r="A77" s="13" t="s">
        <v>14</v>
      </c>
      <c r="B77" s="247">
        <v>57430</v>
      </c>
      <c r="C77" s="247">
        <v>57430</v>
      </c>
    </row>
    <row r="78" spans="1:3" s="12" customFormat="1" x14ac:dyDescent="0.25">
      <c r="A78" s="13" t="s">
        <v>21</v>
      </c>
      <c r="B78" s="247">
        <v>82000</v>
      </c>
      <c r="C78" s="247">
        <v>66114.63</v>
      </c>
    </row>
    <row r="79" spans="1:3" s="12" customFormat="1" x14ac:dyDescent="0.25">
      <c r="A79" s="13" t="s">
        <v>11</v>
      </c>
      <c r="B79" s="247">
        <v>171670</v>
      </c>
      <c r="C79" s="247">
        <v>172741</v>
      </c>
    </row>
    <row r="80" spans="1:3" s="12" customFormat="1" x14ac:dyDescent="0.25">
      <c r="A80" s="13" t="s">
        <v>12</v>
      </c>
      <c r="B80" s="247">
        <v>557785</v>
      </c>
      <c r="C80" s="247">
        <v>352728.11</v>
      </c>
    </row>
    <row r="81" spans="1:3" s="12" customFormat="1" x14ac:dyDescent="0.25">
      <c r="A81" s="10" t="s">
        <v>5</v>
      </c>
      <c r="B81" s="247">
        <v>28686</v>
      </c>
      <c r="C81" s="247">
        <v>13686</v>
      </c>
    </row>
    <row r="82" spans="1:3" s="12" customFormat="1" ht="25.5" x14ac:dyDescent="0.25">
      <c r="A82" s="10" t="s">
        <v>6</v>
      </c>
      <c r="B82" s="247">
        <v>1892056</v>
      </c>
      <c r="C82" s="247">
        <v>1884106</v>
      </c>
    </row>
    <row r="83" spans="1:3" s="12" customFormat="1" ht="25.5" x14ac:dyDescent="0.25">
      <c r="A83" s="10" t="s">
        <v>7</v>
      </c>
      <c r="B83" s="247">
        <v>5087244</v>
      </c>
      <c r="C83" s="247">
        <v>5077583.45</v>
      </c>
    </row>
    <row r="84" spans="1:3" s="12" customFormat="1" x14ac:dyDescent="0.25">
      <c r="A84" s="14"/>
      <c r="B84" s="14"/>
      <c r="C84" s="14"/>
    </row>
    <row r="85" spans="1:3" s="12" customFormat="1" x14ac:dyDescent="0.25">
      <c r="A85" s="15" t="s">
        <v>0</v>
      </c>
      <c r="B85" s="15" t="s">
        <v>2</v>
      </c>
      <c r="C85" s="15" t="s">
        <v>3</v>
      </c>
    </row>
    <row r="86" spans="1:3" s="12" customFormat="1" x14ac:dyDescent="0.25">
      <c r="A86" s="15" t="s">
        <v>1</v>
      </c>
      <c r="B86" s="15">
        <v>2</v>
      </c>
      <c r="C86" s="15">
        <v>3</v>
      </c>
    </row>
    <row r="87" spans="1:3" s="12" customFormat="1" ht="18" customHeight="1" x14ac:dyDescent="0.25">
      <c r="A87" s="3" t="s">
        <v>24</v>
      </c>
      <c r="B87" s="222">
        <f>SUM(B89:B99)</f>
        <v>39116020</v>
      </c>
      <c r="C87" s="222">
        <f>SUM(C89:C99)</f>
        <v>34184829.190000005</v>
      </c>
    </row>
    <row r="88" spans="1:3" s="12" customFormat="1" x14ac:dyDescent="0.25">
      <c r="A88" s="10" t="s">
        <v>4</v>
      </c>
      <c r="B88" s="74"/>
      <c r="C88" s="74"/>
    </row>
    <row r="89" spans="1:3" s="12" customFormat="1" x14ac:dyDescent="0.25">
      <c r="A89" s="13" t="s">
        <v>8</v>
      </c>
      <c r="B89" s="237">
        <v>21952150</v>
      </c>
      <c r="C89" s="237">
        <v>20280070.750000004</v>
      </c>
    </row>
    <row r="90" spans="1:3" s="12" customFormat="1" x14ac:dyDescent="0.25">
      <c r="A90" s="13" t="s">
        <v>13</v>
      </c>
      <c r="B90" s="237">
        <v>0</v>
      </c>
      <c r="C90" s="237">
        <v>0</v>
      </c>
    </row>
    <row r="91" spans="1:3" s="12" customFormat="1" x14ac:dyDescent="0.25">
      <c r="A91" s="13" t="s">
        <v>9</v>
      </c>
      <c r="B91" s="237">
        <v>6629550</v>
      </c>
      <c r="C91" s="237">
        <v>6046743.6900000004</v>
      </c>
    </row>
    <row r="92" spans="1:3" s="12" customFormat="1" x14ac:dyDescent="0.25">
      <c r="A92" s="13" t="s">
        <v>10</v>
      </c>
      <c r="B92" s="237">
        <v>51606.38</v>
      </c>
      <c r="C92" s="237">
        <v>34362.03</v>
      </c>
    </row>
    <row r="93" spans="1:3" s="12" customFormat="1" ht="23.25" x14ac:dyDescent="0.25">
      <c r="A93" s="13" t="s">
        <v>14</v>
      </c>
      <c r="B93" s="237">
        <v>0</v>
      </c>
      <c r="C93" s="237">
        <v>0</v>
      </c>
    </row>
    <row r="94" spans="1:3" s="12" customFormat="1" x14ac:dyDescent="0.25">
      <c r="A94" s="13" t="s">
        <v>21</v>
      </c>
      <c r="B94" s="237">
        <v>253030</v>
      </c>
      <c r="C94" s="237">
        <v>246888.99</v>
      </c>
    </row>
    <row r="95" spans="1:3" s="12" customFormat="1" x14ac:dyDescent="0.25">
      <c r="A95" s="13" t="s">
        <v>11</v>
      </c>
      <c r="B95" s="237">
        <v>112680</v>
      </c>
      <c r="C95" s="237">
        <v>65790</v>
      </c>
    </row>
    <row r="96" spans="1:3" s="12" customFormat="1" x14ac:dyDescent="0.25">
      <c r="A96" s="13" t="s">
        <v>12</v>
      </c>
      <c r="B96" s="237">
        <v>2066535</v>
      </c>
      <c r="C96" s="229">
        <v>662961.09000000008</v>
      </c>
    </row>
    <row r="97" spans="1:3" s="12" customFormat="1" x14ac:dyDescent="0.25">
      <c r="A97" s="10" t="s">
        <v>5</v>
      </c>
      <c r="B97" s="237">
        <v>82945.279999999999</v>
      </c>
      <c r="C97" s="229">
        <v>82945.279999999999</v>
      </c>
    </row>
    <row r="98" spans="1:3" s="12" customFormat="1" ht="25.5" x14ac:dyDescent="0.25">
      <c r="A98" s="10" t="s">
        <v>6</v>
      </c>
      <c r="B98" s="237">
        <v>2819259</v>
      </c>
      <c r="C98" s="237">
        <v>2772280</v>
      </c>
    </row>
    <row r="99" spans="1:3" s="12" customFormat="1" ht="25.5" x14ac:dyDescent="0.25">
      <c r="A99" s="10" t="s">
        <v>7</v>
      </c>
      <c r="B99" s="237">
        <v>5148264.34</v>
      </c>
      <c r="C99" s="237">
        <v>3992787.36</v>
      </c>
    </row>
    <row r="100" spans="1:3" s="12" customFormat="1" x14ac:dyDescent="0.25">
      <c r="A100" s="14"/>
      <c r="B100" s="14"/>
      <c r="C100" s="14"/>
    </row>
    <row r="101" spans="1:3" s="12" customFormat="1" x14ac:dyDescent="0.25">
      <c r="A101" s="15" t="s">
        <v>0</v>
      </c>
      <c r="B101" s="15" t="s">
        <v>2</v>
      </c>
      <c r="C101" s="15" t="s">
        <v>3</v>
      </c>
    </row>
    <row r="102" spans="1:3" s="12" customFormat="1" x14ac:dyDescent="0.25">
      <c r="A102" s="15" t="s">
        <v>1</v>
      </c>
      <c r="B102" s="15">
        <v>2</v>
      </c>
      <c r="C102" s="15">
        <v>3</v>
      </c>
    </row>
    <row r="103" spans="1:3" s="12" customFormat="1" x14ac:dyDescent="0.25">
      <c r="A103" s="3" t="s">
        <v>25</v>
      </c>
      <c r="B103" s="8">
        <f>SUM(B105:B115)</f>
        <v>37763900</v>
      </c>
      <c r="C103" s="8">
        <f>SUM(C105:C115)</f>
        <v>31285037.210000001</v>
      </c>
    </row>
    <row r="104" spans="1:3" s="12" customFormat="1" x14ac:dyDescent="0.25">
      <c r="A104" s="10" t="s">
        <v>4</v>
      </c>
      <c r="B104" s="11"/>
      <c r="C104" s="11"/>
    </row>
    <row r="105" spans="1:3" s="12" customFormat="1" x14ac:dyDescent="0.25">
      <c r="A105" s="13" t="s">
        <v>8</v>
      </c>
      <c r="B105" s="240">
        <v>22118844</v>
      </c>
      <c r="C105" s="240">
        <v>19768643.239999998</v>
      </c>
    </row>
    <row r="106" spans="1:3" s="12" customFormat="1" x14ac:dyDescent="0.25">
      <c r="A106" s="13" t="s">
        <v>13</v>
      </c>
      <c r="B106" s="239"/>
      <c r="C106" s="239"/>
    </row>
    <row r="107" spans="1:3" s="12" customFormat="1" x14ac:dyDescent="0.25">
      <c r="A107" s="13" t="s">
        <v>9</v>
      </c>
      <c r="B107" s="241">
        <v>6679888.4299999997</v>
      </c>
      <c r="C107" s="241">
        <v>5804556.7400000002</v>
      </c>
    </row>
    <row r="108" spans="1:3" s="12" customFormat="1" x14ac:dyDescent="0.25">
      <c r="A108" s="13" t="s">
        <v>10</v>
      </c>
      <c r="B108" s="242">
        <v>28985.65</v>
      </c>
      <c r="C108" s="242">
        <v>28985.65</v>
      </c>
    </row>
    <row r="109" spans="1:3" s="12" customFormat="1" ht="23.25" x14ac:dyDescent="0.25">
      <c r="A109" s="13" t="s">
        <v>14</v>
      </c>
      <c r="B109" s="239"/>
      <c r="C109" s="239"/>
    </row>
    <row r="110" spans="1:3" s="12" customFormat="1" x14ac:dyDescent="0.25">
      <c r="A110" s="13" t="s">
        <v>21</v>
      </c>
      <c r="B110" s="243">
        <v>139071.5</v>
      </c>
      <c r="C110" s="243">
        <v>139071.5</v>
      </c>
    </row>
    <row r="111" spans="1:3" s="12" customFormat="1" x14ac:dyDescent="0.25">
      <c r="A111" s="13" t="s">
        <v>11</v>
      </c>
      <c r="B111" s="244">
        <v>85367.71</v>
      </c>
      <c r="C111" s="244">
        <v>85367.71</v>
      </c>
    </row>
    <row r="112" spans="1:3" s="12" customFormat="1" x14ac:dyDescent="0.25">
      <c r="A112" s="13" t="s">
        <v>12</v>
      </c>
      <c r="B112" s="245">
        <v>2247079.86</v>
      </c>
      <c r="C112" s="245">
        <v>90755.67</v>
      </c>
    </row>
    <row r="113" spans="1:3" s="12" customFormat="1" x14ac:dyDescent="0.25">
      <c r="A113" s="10" t="s">
        <v>5</v>
      </c>
      <c r="B113" s="246">
        <v>5.6</v>
      </c>
      <c r="C113" s="246">
        <v>5.6</v>
      </c>
    </row>
    <row r="114" spans="1:3" s="12" customFormat="1" ht="25.5" x14ac:dyDescent="0.25">
      <c r="A114" s="10" t="s">
        <v>6</v>
      </c>
      <c r="B114" s="247">
        <v>1826543.85</v>
      </c>
      <c r="C114" s="247">
        <v>1826543.85</v>
      </c>
    </row>
    <row r="115" spans="1:3" s="12" customFormat="1" ht="25.5" x14ac:dyDescent="0.25">
      <c r="A115" s="10" t="s">
        <v>7</v>
      </c>
      <c r="B115" s="247">
        <v>4638113.4000000004</v>
      </c>
      <c r="C115" s="247">
        <v>3541107.25</v>
      </c>
    </row>
    <row r="116" spans="1:3" s="12" customFormat="1" x14ac:dyDescent="0.25">
      <c r="A116" s="14"/>
      <c r="B116" s="14"/>
      <c r="C116" s="14"/>
    </row>
    <row r="117" spans="1:3" s="12" customFormat="1" ht="15.75" x14ac:dyDescent="0.25">
      <c r="A117" s="16" t="s">
        <v>0</v>
      </c>
      <c r="B117" s="16" t="s">
        <v>2</v>
      </c>
      <c r="C117" s="16" t="s">
        <v>3</v>
      </c>
    </row>
    <row r="118" spans="1:3" s="12" customFormat="1" ht="15.75" x14ac:dyDescent="0.25">
      <c r="A118" s="16" t="s">
        <v>1</v>
      </c>
      <c r="B118" s="16">
        <v>2</v>
      </c>
      <c r="C118" s="16">
        <v>3</v>
      </c>
    </row>
    <row r="119" spans="1:3" s="12" customFormat="1" x14ac:dyDescent="0.25">
      <c r="A119" s="3" t="s">
        <v>26</v>
      </c>
      <c r="B119" s="8">
        <f>SUM(B121:B131)</f>
        <v>28264150</v>
      </c>
      <c r="C119" s="8">
        <f>SUM(C121:C131)</f>
        <v>23040271.589999996</v>
      </c>
    </row>
    <row r="120" spans="1:3" s="12" customFormat="1" ht="15.75" x14ac:dyDescent="0.25">
      <c r="A120" s="17" t="s">
        <v>4</v>
      </c>
      <c r="B120" s="18"/>
      <c r="C120" s="18"/>
    </row>
    <row r="121" spans="1:3" s="12" customFormat="1" x14ac:dyDescent="0.25">
      <c r="A121" s="19" t="s">
        <v>8</v>
      </c>
      <c r="B121" s="247">
        <v>15472966</v>
      </c>
      <c r="C121" s="247">
        <v>13749680.52</v>
      </c>
    </row>
    <row r="122" spans="1:3" s="12" customFormat="1" x14ac:dyDescent="0.25">
      <c r="A122" s="19" t="s">
        <v>13</v>
      </c>
      <c r="B122" s="247"/>
      <c r="C122" s="247"/>
    </row>
    <row r="123" spans="1:3" s="12" customFormat="1" x14ac:dyDescent="0.25">
      <c r="A123" s="19" t="s">
        <v>9</v>
      </c>
      <c r="B123" s="247">
        <v>4672834</v>
      </c>
      <c r="C123" s="247">
        <v>4124511.24</v>
      </c>
    </row>
    <row r="124" spans="1:3" s="12" customFormat="1" x14ac:dyDescent="0.25">
      <c r="A124" s="19" t="s">
        <v>10</v>
      </c>
      <c r="B124" s="247">
        <v>19000</v>
      </c>
      <c r="C124" s="247">
        <v>15707.58</v>
      </c>
    </row>
    <row r="125" spans="1:3" s="12" customFormat="1" ht="36.75" customHeight="1" x14ac:dyDescent="0.25">
      <c r="A125" s="19" t="s">
        <v>14</v>
      </c>
      <c r="B125" s="247"/>
      <c r="C125" s="247"/>
    </row>
    <row r="126" spans="1:3" s="12" customFormat="1" x14ac:dyDescent="0.25">
      <c r="A126" s="19" t="s">
        <v>15</v>
      </c>
      <c r="B126" s="247">
        <v>240000</v>
      </c>
      <c r="C126" s="247">
        <v>189270.93</v>
      </c>
    </row>
    <row r="127" spans="1:3" s="12" customFormat="1" x14ac:dyDescent="0.25">
      <c r="A127" s="19" t="s">
        <v>11</v>
      </c>
      <c r="B127" s="247">
        <v>23000</v>
      </c>
      <c r="C127" s="247">
        <v>15850</v>
      </c>
    </row>
    <row r="128" spans="1:3" s="12" customFormat="1" x14ac:dyDescent="0.25">
      <c r="A128" s="19" t="s">
        <v>12</v>
      </c>
      <c r="B128" s="247">
        <v>75000</v>
      </c>
      <c r="C128" s="247">
        <v>42200</v>
      </c>
    </row>
    <row r="129" spans="1:3" s="12" customFormat="1" x14ac:dyDescent="0.25">
      <c r="A129" s="10" t="s">
        <v>5</v>
      </c>
      <c r="B129" s="247">
        <v>3017640</v>
      </c>
      <c r="C129" s="247">
        <v>1547796.18</v>
      </c>
    </row>
    <row r="130" spans="1:3" s="12" customFormat="1" ht="25.5" x14ac:dyDescent="0.25">
      <c r="A130" s="10" t="s">
        <v>6</v>
      </c>
      <c r="B130" s="247">
        <v>1571800</v>
      </c>
      <c r="C130" s="247">
        <v>1571698</v>
      </c>
    </row>
    <row r="131" spans="1:3" s="12" customFormat="1" ht="25.5" x14ac:dyDescent="0.25">
      <c r="A131" s="10" t="s">
        <v>7</v>
      </c>
      <c r="B131" s="247">
        <v>3171910</v>
      </c>
      <c r="C131" s="247">
        <v>1783557.14</v>
      </c>
    </row>
    <row r="132" spans="1:3" s="12" customFormat="1" x14ac:dyDescent="0.25">
      <c r="A132" s="14"/>
      <c r="B132" s="14"/>
      <c r="C132" s="14"/>
    </row>
    <row r="133" spans="1:3" s="12" customFormat="1" x14ac:dyDescent="0.25">
      <c r="A133" s="21" t="s">
        <v>0</v>
      </c>
      <c r="B133" s="21" t="s">
        <v>2</v>
      </c>
      <c r="C133" s="21" t="s">
        <v>3</v>
      </c>
    </row>
    <row r="134" spans="1:3" s="12" customFormat="1" x14ac:dyDescent="0.25">
      <c r="A134" s="21" t="s">
        <v>1</v>
      </c>
      <c r="B134" s="21">
        <v>2</v>
      </c>
      <c r="C134" s="21">
        <v>3</v>
      </c>
    </row>
    <row r="135" spans="1:3" s="12" customFormat="1" x14ac:dyDescent="0.25">
      <c r="A135" s="4" t="s">
        <v>27</v>
      </c>
      <c r="B135" s="76">
        <f>B137+B139+B140+B141+B143+B144+B145+B146+B147+B138+B142</f>
        <v>96238500</v>
      </c>
      <c r="C135" s="76">
        <f>C137+C139+C140+C141+C143+C144+C145+C146+C147+C142</f>
        <v>88091421.590000004</v>
      </c>
    </row>
    <row r="136" spans="1:3" s="12" customFormat="1" x14ac:dyDescent="0.25">
      <c r="A136" s="23" t="s">
        <v>4</v>
      </c>
      <c r="B136" s="77"/>
      <c r="C136" s="77"/>
    </row>
    <row r="137" spans="1:3" s="12" customFormat="1" x14ac:dyDescent="0.25">
      <c r="A137" s="17" t="s">
        <v>8</v>
      </c>
      <c r="B137" s="230">
        <v>69600000</v>
      </c>
      <c r="C137" s="230">
        <v>63687505.659999996</v>
      </c>
    </row>
    <row r="138" spans="1:3" s="12" customFormat="1" x14ac:dyDescent="0.25">
      <c r="A138" s="17" t="s">
        <v>13</v>
      </c>
      <c r="B138" s="230"/>
      <c r="C138" s="230"/>
    </row>
    <row r="139" spans="1:3" s="12" customFormat="1" x14ac:dyDescent="0.25">
      <c r="A139" s="17" t="s">
        <v>9</v>
      </c>
      <c r="B139" s="230">
        <v>21019200</v>
      </c>
      <c r="C139" s="230">
        <v>19016260.370000001</v>
      </c>
    </row>
    <row r="140" spans="1:3" s="12" customFormat="1" x14ac:dyDescent="0.25">
      <c r="A140" s="17" t="s">
        <v>10</v>
      </c>
      <c r="B140" s="230">
        <v>58000</v>
      </c>
      <c r="C140" s="230">
        <v>48878.71</v>
      </c>
    </row>
    <row r="141" spans="1:3" s="12" customFormat="1" x14ac:dyDescent="0.25">
      <c r="A141" s="17" t="s">
        <v>15</v>
      </c>
      <c r="B141" s="230">
        <v>574000</v>
      </c>
      <c r="C141" s="230">
        <v>532978.76</v>
      </c>
    </row>
    <row r="142" spans="1:3" s="12" customFormat="1" ht="23.25" x14ac:dyDescent="0.25">
      <c r="A142" s="17" t="s">
        <v>14</v>
      </c>
      <c r="B142" s="230"/>
      <c r="C142" s="230"/>
    </row>
    <row r="143" spans="1:3" s="12" customFormat="1" x14ac:dyDescent="0.25">
      <c r="A143" s="17" t="s">
        <v>11</v>
      </c>
      <c r="B143" s="230">
        <v>430000</v>
      </c>
      <c r="C143" s="230">
        <v>387060</v>
      </c>
    </row>
    <row r="144" spans="1:3" s="12" customFormat="1" x14ac:dyDescent="0.25">
      <c r="A144" s="17" t="s">
        <v>12</v>
      </c>
      <c r="B144" s="230">
        <v>1350000</v>
      </c>
      <c r="C144" s="230">
        <v>1278567.23</v>
      </c>
    </row>
    <row r="145" spans="1:3" s="12" customFormat="1" x14ac:dyDescent="0.25">
      <c r="A145" s="23" t="s">
        <v>5</v>
      </c>
      <c r="B145" s="230"/>
      <c r="C145" s="230"/>
    </row>
    <row r="146" spans="1:3" s="12" customFormat="1" ht="25.5" x14ac:dyDescent="0.25">
      <c r="A146" s="23" t="s">
        <v>6</v>
      </c>
      <c r="B146" s="230">
        <v>155000</v>
      </c>
      <c r="C146" s="230">
        <v>154945</v>
      </c>
    </row>
    <row r="147" spans="1:3" s="12" customFormat="1" ht="25.5" x14ac:dyDescent="0.25">
      <c r="A147" s="23" t="s">
        <v>7</v>
      </c>
      <c r="B147" s="230">
        <v>3052300</v>
      </c>
      <c r="C147" s="230">
        <v>2985225.86</v>
      </c>
    </row>
    <row r="148" spans="1:3" s="12" customFormat="1" x14ac:dyDescent="0.25">
      <c r="A148" s="14"/>
      <c r="B148" s="14"/>
      <c r="C148" s="14"/>
    </row>
    <row r="149" spans="1:3" s="12" customFormat="1" x14ac:dyDescent="0.25">
      <c r="A149" s="15" t="s">
        <v>0</v>
      </c>
      <c r="B149" s="15" t="s">
        <v>2</v>
      </c>
      <c r="C149" s="15" t="s">
        <v>3</v>
      </c>
    </row>
    <row r="150" spans="1:3" s="12" customFormat="1" x14ac:dyDescent="0.25">
      <c r="A150" s="15" t="s">
        <v>1</v>
      </c>
      <c r="B150" s="15">
        <v>2</v>
      </c>
      <c r="C150" s="15">
        <v>3</v>
      </c>
    </row>
    <row r="151" spans="1:3" s="12" customFormat="1" x14ac:dyDescent="0.25">
      <c r="A151" s="3" t="s">
        <v>28</v>
      </c>
      <c r="B151" s="222">
        <f>SUM(B153:B162)</f>
        <v>19924600</v>
      </c>
      <c r="C151" s="222">
        <f>SUM(C153:C162)</f>
        <v>18476400.000000004</v>
      </c>
    </row>
    <row r="152" spans="1:3" s="12" customFormat="1" x14ac:dyDescent="0.25">
      <c r="A152" s="10" t="s">
        <v>4</v>
      </c>
      <c r="B152" s="74"/>
      <c r="C152" s="74"/>
    </row>
    <row r="153" spans="1:3" s="12" customFormat="1" x14ac:dyDescent="0.25">
      <c r="A153" s="13" t="s">
        <v>8</v>
      </c>
      <c r="B153" s="237">
        <v>13566959.5</v>
      </c>
      <c r="C153" s="247">
        <v>12496736.25</v>
      </c>
    </row>
    <row r="154" spans="1:3" s="12" customFormat="1" x14ac:dyDescent="0.25">
      <c r="A154" s="13" t="s">
        <v>13</v>
      </c>
      <c r="B154" s="237"/>
      <c r="C154" s="247"/>
    </row>
    <row r="155" spans="1:3" s="12" customFormat="1" x14ac:dyDescent="0.25">
      <c r="A155" s="13" t="s">
        <v>9</v>
      </c>
      <c r="B155" s="237">
        <v>4054300</v>
      </c>
      <c r="C155" s="233">
        <v>3676323.25</v>
      </c>
    </row>
    <row r="156" spans="1:3" s="12" customFormat="1" x14ac:dyDescent="0.25">
      <c r="A156" s="13" t="s">
        <v>10</v>
      </c>
      <c r="B156" s="237"/>
      <c r="C156" s="247"/>
    </row>
    <row r="157" spans="1:3" s="12" customFormat="1" ht="23.25" x14ac:dyDescent="0.25">
      <c r="A157" s="13" t="s">
        <v>14</v>
      </c>
      <c r="B157" s="237"/>
      <c r="C157" s="247"/>
    </row>
    <row r="158" spans="1:3" s="12" customFormat="1" x14ac:dyDescent="0.25">
      <c r="A158" s="13" t="s">
        <v>11</v>
      </c>
      <c r="B158" s="237">
        <v>29839.9</v>
      </c>
      <c r="C158" s="247">
        <v>29839.9</v>
      </c>
    </row>
    <row r="159" spans="1:3" s="12" customFormat="1" x14ac:dyDescent="0.25">
      <c r="A159" s="13" t="s">
        <v>12</v>
      </c>
      <c r="B159" s="237" t="s">
        <v>50</v>
      </c>
      <c r="C159" s="247"/>
    </row>
    <row r="160" spans="1:3" s="12" customFormat="1" x14ac:dyDescent="0.25">
      <c r="A160" s="10" t="s">
        <v>5</v>
      </c>
      <c r="B160" s="237">
        <v>91927.4</v>
      </c>
      <c r="C160" s="247">
        <v>91927.4</v>
      </c>
    </row>
    <row r="161" spans="1:3" s="12" customFormat="1" ht="25.5" x14ac:dyDescent="0.25">
      <c r="A161" s="10" t="s">
        <v>6</v>
      </c>
      <c r="B161" s="237">
        <v>1059700.1000000001</v>
      </c>
      <c r="C161" s="247">
        <v>1059700.1000000001</v>
      </c>
    </row>
    <row r="162" spans="1:3" s="12" customFormat="1" ht="25.5" x14ac:dyDescent="0.25">
      <c r="A162" s="10" t="s">
        <v>7</v>
      </c>
      <c r="B162" s="237">
        <v>1121873.1000000001</v>
      </c>
      <c r="C162" s="247">
        <v>1121873.1000000001</v>
      </c>
    </row>
    <row r="163" spans="1:3" s="12" customFormat="1" x14ac:dyDescent="0.25">
      <c r="A163" s="14"/>
      <c r="B163" s="14"/>
      <c r="C163" s="14"/>
    </row>
    <row r="164" spans="1:3" s="12" customFormat="1" x14ac:dyDescent="0.25">
      <c r="A164" s="15" t="s">
        <v>0</v>
      </c>
      <c r="B164" s="15" t="s">
        <v>2</v>
      </c>
      <c r="C164" s="15" t="s">
        <v>3</v>
      </c>
    </row>
    <row r="165" spans="1:3" s="12" customFormat="1" x14ac:dyDescent="0.25">
      <c r="A165" s="15" t="s">
        <v>1</v>
      </c>
      <c r="B165" s="15">
        <v>2</v>
      </c>
      <c r="C165" s="15">
        <v>3</v>
      </c>
    </row>
    <row r="166" spans="1:3" s="12" customFormat="1" x14ac:dyDescent="0.25">
      <c r="A166" s="3" t="s">
        <v>29</v>
      </c>
      <c r="B166" s="8">
        <f>SUM(B168:B179)</f>
        <v>23634625</v>
      </c>
      <c r="C166" s="8">
        <f>SUM(C168:C179)</f>
        <v>20708012.619999997</v>
      </c>
    </row>
    <row r="167" spans="1:3" s="12" customFormat="1" x14ac:dyDescent="0.25">
      <c r="A167" s="10" t="s">
        <v>4</v>
      </c>
      <c r="B167" s="11"/>
      <c r="C167" s="11">
        <v>0</v>
      </c>
    </row>
    <row r="168" spans="1:3" s="12" customFormat="1" x14ac:dyDescent="0.25">
      <c r="A168" s="13" t="s">
        <v>8</v>
      </c>
      <c r="B168" s="237">
        <v>13500000</v>
      </c>
      <c r="C168" s="250">
        <v>12321692.59</v>
      </c>
    </row>
    <row r="169" spans="1:3" s="12" customFormat="1" x14ac:dyDescent="0.25">
      <c r="A169" s="13" t="s">
        <v>13</v>
      </c>
      <c r="B169" s="237">
        <v>9500</v>
      </c>
      <c r="C169" s="250">
        <v>22425.85</v>
      </c>
    </row>
    <row r="170" spans="1:3" s="12" customFormat="1" x14ac:dyDescent="0.25">
      <c r="A170" s="13" t="s">
        <v>9</v>
      </c>
      <c r="B170" s="237">
        <v>4077000</v>
      </c>
      <c r="C170" s="250">
        <v>3654469.77</v>
      </c>
    </row>
    <row r="171" spans="1:3" s="12" customFormat="1" x14ac:dyDescent="0.25">
      <c r="A171" s="13" t="s">
        <v>10</v>
      </c>
      <c r="B171" s="237">
        <v>30000</v>
      </c>
      <c r="C171" s="251">
        <v>20002.580000000002</v>
      </c>
    </row>
    <row r="172" spans="1:3" s="12" customFormat="1" ht="23.25" x14ac:dyDescent="0.25">
      <c r="A172" s="13" t="s">
        <v>14</v>
      </c>
      <c r="B172" s="237"/>
      <c r="C172" s="250">
        <v>0</v>
      </c>
    </row>
    <row r="173" spans="1:3" s="12" customFormat="1" x14ac:dyDescent="0.25">
      <c r="A173" s="13" t="s">
        <v>15</v>
      </c>
      <c r="B173" s="237">
        <v>286728</v>
      </c>
      <c r="C173" s="251">
        <v>287211.84000000003</v>
      </c>
    </row>
    <row r="174" spans="1:3" s="12" customFormat="1" x14ac:dyDescent="0.25">
      <c r="A174" s="13" t="s">
        <v>16</v>
      </c>
      <c r="B174" s="237">
        <v>306073</v>
      </c>
      <c r="C174" s="251">
        <v>344751.67</v>
      </c>
    </row>
    <row r="175" spans="1:3" s="12" customFormat="1" x14ac:dyDescent="0.25">
      <c r="A175" s="13" t="s">
        <v>11</v>
      </c>
      <c r="B175" s="237">
        <v>1590500</v>
      </c>
      <c r="C175" s="251">
        <v>1551113.58</v>
      </c>
    </row>
    <row r="176" spans="1:3" s="12" customFormat="1" x14ac:dyDescent="0.25">
      <c r="A176" s="13" t="s">
        <v>12</v>
      </c>
      <c r="B176" s="237">
        <v>1537286</v>
      </c>
      <c r="C176" s="251">
        <v>322429.34999999998</v>
      </c>
    </row>
    <row r="177" spans="1:3" s="12" customFormat="1" x14ac:dyDescent="0.25">
      <c r="A177" s="10" t="s">
        <v>5</v>
      </c>
      <c r="B177" s="237">
        <v>1977538</v>
      </c>
      <c r="C177" s="251">
        <v>1939699.29</v>
      </c>
    </row>
    <row r="178" spans="1:3" s="12" customFormat="1" ht="25.5" x14ac:dyDescent="0.25">
      <c r="A178" s="10" t="s">
        <v>6</v>
      </c>
      <c r="B178" s="237">
        <v>250000</v>
      </c>
      <c r="C178" s="251">
        <v>212891.61</v>
      </c>
    </row>
    <row r="179" spans="1:3" s="12" customFormat="1" ht="25.5" x14ac:dyDescent="0.25">
      <c r="A179" s="10" t="s">
        <v>7</v>
      </c>
      <c r="B179" s="221">
        <v>70000</v>
      </c>
      <c r="C179" s="251">
        <v>31324.49</v>
      </c>
    </row>
    <row r="180" spans="1:3" s="12" customFormat="1" x14ac:dyDescent="0.25">
      <c r="A180" s="14"/>
      <c r="B180" s="14"/>
      <c r="C180" s="14"/>
    </row>
    <row r="181" spans="1:3" s="12" customFormat="1" x14ac:dyDescent="0.25">
      <c r="A181" s="15" t="s">
        <v>0</v>
      </c>
      <c r="B181" s="15" t="s">
        <v>2</v>
      </c>
      <c r="C181" s="15" t="s">
        <v>3</v>
      </c>
    </row>
    <row r="182" spans="1:3" s="12" customFormat="1" x14ac:dyDescent="0.25">
      <c r="A182" s="15" t="s">
        <v>1</v>
      </c>
      <c r="B182" s="15">
        <v>2</v>
      </c>
      <c r="C182" s="15">
        <v>3</v>
      </c>
    </row>
    <row r="183" spans="1:3" s="12" customFormat="1" x14ac:dyDescent="0.25">
      <c r="A183" s="3" t="s">
        <v>36</v>
      </c>
      <c r="B183" s="222">
        <f>B185+B187+B188+B190+B191+B192+B193+B194+B195+B186+B189</f>
        <v>8878600</v>
      </c>
      <c r="C183" s="222">
        <f>SUM(C185:C195)</f>
        <v>8025729.9299999997</v>
      </c>
    </row>
    <row r="184" spans="1:3" s="12" customFormat="1" x14ac:dyDescent="0.25">
      <c r="A184" s="10" t="s">
        <v>4</v>
      </c>
      <c r="B184" s="74"/>
      <c r="C184" s="74"/>
    </row>
    <row r="185" spans="1:3" s="12" customFormat="1" x14ac:dyDescent="0.25">
      <c r="A185" s="13" t="s">
        <v>8</v>
      </c>
      <c r="B185" s="250">
        <v>6334116</v>
      </c>
      <c r="C185" s="236">
        <v>5755872.9100000001</v>
      </c>
    </row>
    <row r="186" spans="1:3" s="12" customFormat="1" x14ac:dyDescent="0.25">
      <c r="A186" s="13" t="s">
        <v>13</v>
      </c>
      <c r="B186" s="250">
        <v>9861</v>
      </c>
      <c r="C186" s="236">
        <v>9861</v>
      </c>
    </row>
    <row r="187" spans="1:3" s="12" customFormat="1" x14ac:dyDescent="0.25">
      <c r="A187" s="13" t="s">
        <v>9</v>
      </c>
      <c r="B187" s="250">
        <v>1912384</v>
      </c>
      <c r="C187" s="236">
        <v>1722764.5</v>
      </c>
    </row>
    <row r="188" spans="1:3" s="12" customFormat="1" x14ac:dyDescent="0.25">
      <c r="A188" s="13" t="s">
        <v>10</v>
      </c>
      <c r="B188" s="250">
        <v>23674.2</v>
      </c>
      <c r="C188" s="250">
        <v>21329.47</v>
      </c>
    </row>
    <row r="189" spans="1:3" s="12" customFormat="1" ht="23.25" x14ac:dyDescent="0.25">
      <c r="A189" s="13" t="s">
        <v>14</v>
      </c>
      <c r="B189" s="250">
        <v>0</v>
      </c>
      <c r="C189" s="250"/>
    </row>
    <row r="190" spans="1:3" s="12" customFormat="1" x14ac:dyDescent="0.25">
      <c r="A190" s="13" t="s">
        <v>15</v>
      </c>
      <c r="B190" s="250">
        <v>101433.05</v>
      </c>
      <c r="C190" s="250">
        <v>58794.09</v>
      </c>
    </row>
    <row r="191" spans="1:3" s="12" customFormat="1" x14ac:dyDescent="0.25">
      <c r="A191" s="13" t="s">
        <v>11</v>
      </c>
      <c r="B191" s="250">
        <v>114706.2</v>
      </c>
      <c r="C191" s="250">
        <v>108220.38</v>
      </c>
    </row>
    <row r="192" spans="1:3" s="12" customFormat="1" x14ac:dyDescent="0.25">
      <c r="A192" s="13" t="s">
        <v>12</v>
      </c>
      <c r="B192" s="250">
        <v>73761</v>
      </c>
      <c r="C192" s="250">
        <v>72259.899999999994</v>
      </c>
    </row>
    <row r="193" spans="1:3" s="12" customFormat="1" x14ac:dyDescent="0.25">
      <c r="A193" s="10" t="s">
        <v>5</v>
      </c>
      <c r="B193" s="250">
        <v>25242</v>
      </c>
      <c r="C193" s="250">
        <v>18580</v>
      </c>
    </row>
    <row r="194" spans="1:3" s="12" customFormat="1" ht="25.5" x14ac:dyDescent="0.25">
      <c r="A194" s="10" t="s">
        <v>6</v>
      </c>
      <c r="B194" s="250">
        <v>1500</v>
      </c>
      <c r="C194" s="250"/>
    </row>
    <row r="195" spans="1:3" s="12" customFormat="1" ht="25.5" x14ac:dyDescent="0.25">
      <c r="A195" s="10" t="s">
        <v>7</v>
      </c>
      <c r="B195" s="250">
        <v>281922.55</v>
      </c>
      <c r="C195" s="250">
        <v>258047.68</v>
      </c>
    </row>
    <row r="196" spans="1:3" s="12" customFormat="1" x14ac:dyDescent="0.25">
      <c r="A196" s="10"/>
      <c r="B196" s="229"/>
      <c r="C196" s="229"/>
    </row>
    <row r="197" spans="1:3" s="12" customFormat="1" x14ac:dyDescent="0.25">
      <c r="A197" s="15" t="s">
        <v>0</v>
      </c>
      <c r="B197" s="15" t="s">
        <v>2</v>
      </c>
      <c r="C197" s="15" t="s">
        <v>3</v>
      </c>
    </row>
    <row r="198" spans="1:3" s="12" customFormat="1" x14ac:dyDescent="0.25">
      <c r="A198" s="15" t="s">
        <v>1</v>
      </c>
      <c r="B198" s="15">
        <v>2</v>
      </c>
      <c r="C198" s="15">
        <v>3</v>
      </c>
    </row>
    <row r="199" spans="1:3" s="12" customFormat="1" x14ac:dyDescent="0.25">
      <c r="A199" s="3" t="s">
        <v>31</v>
      </c>
      <c r="B199" s="222">
        <f>B201+B203+B204+B206+B207+B208+B209+B210+B202+B205</f>
        <v>5883800</v>
      </c>
      <c r="C199" s="222">
        <f>C201+C203+C204+C206+C207+C208+C209+C210+C205</f>
        <v>5025933.32</v>
      </c>
    </row>
    <row r="200" spans="1:3" s="12" customFormat="1" x14ac:dyDescent="0.25">
      <c r="A200" s="10" t="s">
        <v>4</v>
      </c>
      <c r="B200" s="74"/>
      <c r="C200" s="74"/>
    </row>
    <row r="201" spans="1:3" s="12" customFormat="1" x14ac:dyDescent="0.25">
      <c r="A201" s="13" t="s">
        <v>8</v>
      </c>
      <c r="B201" s="250">
        <v>4171121</v>
      </c>
      <c r="C201" s="229">
        <v>3532678.83</v>
      </c>
    </row>
    <row r="202" spans="1:3" s="12" customFormat="1" x14ac:dyDescent="0.25">
      <c r="A202" s="13" t="s">
        <v>13</v>
      </c>
      <c r="B202" s="250">
        <v>27000</v>
      </c>
      <c r="C202" s="229"/>
    </row>
    <row r="203" spans="1:3" s="12" customFormat="1" x14ac:dyDescent="0.25">
      <c r="A203" s="13" t="s">
        <v>9</v>
      </c>
      <c r="B203" s="250">
        <v>1259679</v>
      </c>
      <c r="C203" s="229">
        <v>1062436.02</v>
      </c>
    </row>
    <row r="204" spans="1:3" s="12" customFormat="1" x14ac:dyDescent="0.25">
      <c r="A204" s="13" t="s">
        <v>10</v>
      </c>
      <c r="B204" s="250">
        <v>10400</v>
      </c>
      <c r="C204" s="226">
        <v>8768.01</v>
      </c>
    </row>
    <row r="205" spans="1:3" s="12" customFormat="1" x14ac:dyDescent="0.25">
      <c r="A205" s="13" t="s">
        <v>30</v>
      </c>
      <c r="B205" s="250">
        <v>49914</v>
      </c>
      <c r="C205" s="229">
        <v>36777.620000000003</v>
      </c>
    </row>
    <row r="206" spans="1:3" s="12" customFormat="1" x14ac:dyDescent="0.25">
      <c r="A206" s="13" t="s">
        <v>11</v>
      </c>
      <c r="B206" s="250">
        <v>13100</v>
      </c>
      <c r="C206" s="229">
        <v>10736.41</v>
      </c>
    </row>
    <row r="207" spans="1:3" s="12" customFormat="1" x14ac:dyDescent="0.25">
      <c r="A207" s="13" t="s">
        <v>12</v>
      </c>
      <c r="B207" s="250">
        <v>152334</v>
      </c>
      <c r="C207" s="229">
        <v>176739.53</v>
      </c>
    </row>
    <row r="208" spans="1:3" s="12" customFormat="1" x14ac:dyDescent="0.25">
      <c r="A208" s="10" t="s">
        <v>5</v>
      </c>
      <c r="B208" s="250">
        <v>7100</v>
      </c>
      <c r="C208" s="229">
        <v>4946</v>
      </c>
    </row>
    <row r="209" spans="1:3" s="12" customFormat="1" ht="25.5" x14ac:dyDescent="0.25">
      <c r="A209" s="10" t="s">
        <v>6</v>
      </c>
      <c r="B209" s="250">
        <v>14000</v>
      </c>
      <c r="C209" s="229">
        <v>14000</v>
      </c>
    </row>
    <row r="210" spans="1:3" s="12" customFormat="1" ht="25.5" x14ac:dyDescent="0.25">
      <c r="A210" s="10" t="s">
        <v>7</v>
      </c>
      <c r="B210" s="250">
        <v>179152</v>
      </c>
      <c r="C210" s="229">
        <v>178850.9</v>
      </c>
    </row>
    <row r="211" spans="1:3" s="12" customFormat="1" x14ac:dyDescent="0.25">
      <c r="A211" s="14"/>
      <c r="B211" s="14"/>
      <c r="C211" s="14"/>
    </row>
    <row r="212" spans="1:3" s="12" customFormat="1" x14ac:dyDescent="0.25">
      <c r="A212" s="15" t="s">
        <v>0</v>
      </c>
      <c r="B212" s="15" t="s">
        <v>2</v>
      </c>
      <c r="C212" s="15" t="s">
        <v>3</v>
      </c>
    </row>
    <row r="213" spans="1:3" s="12" customFormat="1" x14ac:dyDescent="0.25">
      <c r="A213" s="15" t="s">
        <v>1</v>
      </c>
      <c r="B213" s="15">
        <v>2</v>
      </c>
      <c r="C213" s="15">
        <v>3</v>
      </c>
    </row>
    <row r="214" spans="1:3" s="12" customFormat="1" x14ac:dyDescent="0.25">
      <c r="A214" s="3" t="s">
        <v>32</v>
      </c>
      <c r="B214" s="222">
        <f>B216+B218+B219+B221+B222+B223+B224+B225+B217+B220</f>
        <v>5973670.0000000009</v>
      </c>
      <c r="C214" s="222">
        <f>C216+C217+C218+C219+C221+C222+C223+C224+C225+C220</f>
        <v>5973670.0000000009</v>
      </c>
    </row>
    <row r="215" spans="1:3" s="12" customFormat="1" x14ac:dyDescent="0.25">
      <c r="A215" s="10" t="s">
        <v>4</v>
      </c>
      <c r="B215" s="74"/>
      <c r="C215" s="74"/>
    </row>
    <row r="216" spans="1:3" s="12" customFormat="1" x14ac:dyDescent="0.25">
      <c r="A216" s="13" t="s">
        <v>8</v>
      </c>
      <c r="B216" s="237">
        <v>4477546.99</v>
      </c>
      <c r="C216" s="237">
        <v>4477546.99</v>
      </c>
    </row>
    <row r="217" spans="1:3" s="12" customFormat="1" x14ac:dyDescent="0.25">
      <c r="A217" s="13" t="s">
        <v>13</v>
      </c>
      <c r="B217" s="237">
        <v>14804</v>
      </c>
      <c r="C217" s="237">
        <v>14804</v>
      </c>
    </row>
    <row r="218" spans="1:3" s="12" customFormat="1" x14ac:dyDescent="0.25">
      <c r="A218" s="13" t="s">
        <v>9</v>
      </c>
      <c r="B218" s="237">
        <v>1027203.24</v>
      </c>
      <c r="C218" s="237">
        <v>1027203.24</v>
      </c>
    </row>
    <row r="219" spans="1:3" s="12" customFormat="1" x14ac:dyDescent="0.25">
      <c r="A219" s="13" t="s">
        <v>10</v>
      </c>
      <c r="B219" s="237">
        <v>14980.25</v>
      </c>
      <c r="C219" s="237">
        <v>14980.25</v>
      </c>
    </row>
    <row r="220" spans="1:3" s="12" customFormat="1" x14ac:dyDescent="0.25">
      <c r="A220" s="13" t="s">
        <v>15</v>
      </c>
      <c r="B220" s="237">
        <v>26530.2</v>
      </c>
      <c r="C220" s="237">
        <v>26530.2</v>
      </c>
    </row>
    <row r="221" spans="1:3" s="12" customFormat="1" x14ac:dyDescent="0.25">
      <c r="A221" s="13" t="s">
        <v>11</v>
      </c>
      <c r="B221" s="237">
        <v>600</v>
      </c>
      <c r="C221" s="237">
        <v>600</v>
      </c>
    </row>
    <row r="222" spans="1:3" s="12" customFormat="1" x14ac:dyDescent="0.25">
      <c r="A222" s="13" t="s">
        <v>12</v>
      </c>
      <c r="B222" s="237">
        <v>311449.84000000003</v>
      </c>
      <c r="C222" s="237">
        <v>311449.84000000003</v>
      </c>
    </row>
    <row r="223" spans="1:3" s="12" customFormat="1" x14ac:dyDescent="0.25">
      <c r="A223" s="10" t="s">
        <v>5</v>
      </c>
      <c r="B223" s="237">
        <v>4243.9799999999996</v>
      </c>
      <c r="C223" s="237">
        <v>4243.9799999999996</v>
      </c>
    </row>
    <row r="224" spans="1:3" s="12" customFormat="1" ht="25.5" x14ac:dyDescent="0.25">
      <c r="A224" s="10" t="s">
        <v>6</v>
      </c>
      <c r="B224" s="237">
        <v>0</v>
      </c>
      <c r="C224" s="237">
        <v>0</v>
      </c>
    </row>
    <row r="225" spans="1:3" s="12" customFormat="1" ht="25.5" x14ac:dyDescent="0.25">
      <c r="A225" s="10" t="s">
        <v>7</v>
      </c>
      <c r="B225" s="237">
        <v>96311.5</v>
      </c>
      <c r="C225" s="237">
        <v>96311.5</v>
      </c>
    </row>
    <row r="226" spans="1:3" s="12" customFormat="1" x14ac:dyDescent="0.25">
      <c r="A226" s="14"/>
      <c r="B226" s="14"/>
      <c r="C226" s="14"/>
    </row>
    <row r="227" spans="1:3" s="12" customFormat="1" x14ac:dyDescent="0.25">
      <c r="A227" s="15" t="s">
        <v>0</v>
      </c>
      <c r="B227" s="15" t="s">
        <v>2</v>
      </c>
      <c r="C227" s="15" t="s">
        <v>3</v>
      </c>
    </row>
    <row r="228" spans="1:3" s="12" customFormat="1" x14ac:dyDescent="0.25">
      <c r="A228" s="15" t="s">
        <v>1</v>
      </c>
      <c r="B228" s="15">
        <v>2</v>
      </c>
      <c r="C228" s="15">
        <v>3</v>
      </c>
    </row>
    <row r="229" spans="1:3" s="12" customFormat="1" ht="25.5" x14ac:dyDescent="0.25">
      <c r="A229" s="3" t="s">
        <v>34</v>
      </c>
      <c r="B229" s="8">
        <f>SUM(B231:B243)</f>
        <v>39959910</v>
      </c>
      <c r="C229" s="8">
        <f>SUM(C231:C243)</f>
        <v>36166770.199999996</v>
      </c>
    </row>
    <row r="230" spans="1:3" s="12" customFormat="1" x14ac:dyDescent="0.25">
      <c r="A230" s="10" t="s">
        <v>4</v>
      </c>
      <c r="B230" s="11"/>
      <c r="C230" s="11"/>
    </row>
    <row r="231" spans="1:3" s="12" customFormat="1" x14ac:dyDescent="0.25">
      <c r="A231" s="13" t="s">
        <v>8</v>
      </c>
      <c r="B231" s="237">
        <v>26730360</v>
      </c>
      <c r="C231" s="237">
        <v>23879146.960000001</v>
      </c>
    </row>
    <row r="232" spans="1:3" s="12" customFormat="1" x14ac:dyDescent="0.25">
      <c r="A232" s="13" t="s">
        <v>13</v>
      </c>
      <c r="B232" s="237">
        <v>30040</v>
      </c>
      <c r="C232" s="237">
        <v>30040</v>
      </c>
    </row>
    <row r="233" spans="1:3" s="12" customFormat="1" x14ac:dyDescent="0.25">
      <c r="A233" s="13" t="s">
        <v>9</v>
      </c>
      <c r="B233" s="237">
        <v>8003200</v>
      </c>
      <c r="C233" s="237">
        <v>7142356.1100000003</v>
      </c>
    </row>
    <row r="234" spans="1:3" s="12" customFormat="1" x14ac:dyDescent="0.25">
      <c r="A234" s="13" t="s">
        <v>10</v>
      </c>
      <c r="B234" s="237">
        <v>17580</v>
      </c>
      <c r="C234" s="237">
        <v>17080</v>
      </c>
    </row>
    <row r="235" spans="1:3" s="12" customFormat="1" x14ac:dyDescent="0.25">
      <c r="A235" s="13" t="s">
        <v>15</v>
      </c>
      <c r="B235" s="237">
        <v>6204</v>
      </c>
      <c r="C235" s="237"/>
    </row>
    <row r="236" spans="1:3" s="12" customFormat="1" x14ac:dyDescent="0.25">
      <c r="A236" s="13" t="s">
        <v>33</v>
      </c>
      <c r="B236" s="237"/>
      <c r="C236" s="237"/>
    </row>
    <row r="237" spans="1:3" s="12" customFormat="1" x14ac:dyDescent="0.25">
      <c r="A237" s="13" t="s">
        <v>11</v>
      </c>
      <c r="B237" s="237">
        <v>236714</v>
      </c>
      <c r="C237" s="237">
        <v>223413</v>
      </c>
    </row>
    <row r="238" spans="1:3" s="12" customFormat="1" x14ac:dyDescent="0.25">
      <c r="A238" s="13" t="s">
        <v>12</v>
      </c>
      <c r="B238" s="237">
        <v>546948</v>
      </c>
      <c r="C238" s="237">
        <v>518077.89999999997</v>
      </c>
    </row>
    <row r="239" spans="1:3" s="12" customFormat="1" x14ac:dyDescent="0.25">
      <c r="A239" s="10" t="s">
        <v>5</v>
      </c>
      <c r="B239" s="237"/>
      <c r="C239" s="237"/>
    </row>
    <row r="240" spans="1:3" s="12" customFormat="1" ht="25.5" x14ac:dyDescent="0.25">
      <c r="A240" s="10" t="s">
        <v>6</v>
      </c>
      <c r="B240" s="237">
        <v>444096</v>
      </c>
      <c r="C240" s="237">
        <v>444096</v>
      </c>
    </row>
    <row r="241" spans="1:3" s="12" customFormat="1" ht="25.5" x14ac:dyDescent="0.25">
      <c r="A241" s="10" t="s">
        <v>7</v>
      </c>
      <c r="B241" s="237">
        <v>3907358</v>
      </c>
      <c r="C241" s="237">
        <v>3886210.23</v>
      </c>
    </row>
    <row r="242" spans="1:3" s="12" customFormat="1" x14ac:dyDescent="0.25">
      <c r="A242" s="6" t="s">
        <v>37</v>
      </c>
      <c r="B242" s="237">
        <v>22100</v>
      </c>
      <c r="C242" s="237">
        <v>15080</v>
      </c>
    </row>
    <row r="243" spans="1:3" s="12" customFormat="1" x14ac:dyDescent="0.25">
      <c r="A243" s="6" t="s">
        <v>38</v>
      </c>
      <c r="B243" s="237">
        <v>15310</v>
      </c>
      <c r="C243" s="237">
        <v>11270</v>
      </c>
    </row>
    <row r="244" spans="1:3" s="12" customFormat="1" x14ac:dyDescent="0.25">
      <c r="A244" s="14"/>
      <c r="B244" s="14"/>
      <c r="C244" s="14"/>
    </row>
    <row r="245" spans="1:3" s="12" customFormat="1" x14ac:dyDescent="0.25">
      <c r="A245" s="15" t="s">
        <v>0</v>
      </c>
      <c r="B245" s="15" t="s">
        <v>2</v>
      </c>
      <c r="C245" s="15" t="s">
        <v>3</v>
      </c>
    </row>
    <row r="246" spans="1:3" s="12" customFormat="1" x14ac:dyDescent="0.25">
      <c r="A246" s="15" t="s">
        <v>1</v>
      </c>
      <c r="B246" s="15">
        <v>2</v>
      </c>
      <c r="C246" s="15">
        <v>3</v>
      </c>
    </row>
    <row r="247" spans="1:3" s="12" customFormat="1" ht="25.5" x14ac:dyDescent="0.25">
      <c r="A247" s="3" t="s">
        <v>39</v>
      </c>
      <c r="B247" s="8">
        <f>SUM(B249:B262)</f>
        <v>38083090</v>
      </c>
      <c r="C247" s="8">
        <f>SUM(C249:C261)</f>
        <v>34847204.160000004</v>
      </c>
    </row>
    <row r="248" spans="1:3" s="12" customFormat="1" x14ac:dyDescent="0.25">
      <c r="A248" s="10" t="s">
        <v>4</v>
      </c>
      <c r="B248" s="11"/>
      <c r="C248" s="11"/>
    </row>
    <row r="249" spans="1:3" s="12" customFormat="1" x14ac:dyDescent="0.25">
      <c r="A249" s="13" t="s">
        <v>8</v>
      </c>
      <c r="B249" s="229">
        <v>24565600</v>
      </c>
      <c r="C249" s="229">
        <v>22356600</v>
      </c>
    </row>
    <row r="250" spans="1:3" s="12" customFormat="1" x14ac:dyDescent="0.25">
      <c r="A250" s="13" t="s">
        <v>13</v>
      </c>
      <c r="B250" s="229">
        <v>210000</v>
      </c>
      <c r="C250" s="229">
        <v>205982</v>
      </c>
    </row>
    <row r="251" spans="1:3" s="12" customFormat="1" x14ac:dyDescent="0.25">
      <c r="A251" s="13" t="s">
        <v>9</v>
      </c>
      <c r="B251" s="229">
        <v>7344600</v>
      </c>
      <c r="C251" s="229">
        <v>6661267.2400000002</v>
      </c>
    </row>
    <row r="252" spans="1:3" s="12" customFormat="1" x14ac:dyDescent="0.25">
      <c r="A252" s="13" t="s">
        <v>10</v>
      </c>
      <c r="B252" s="229">
        <v>29500</v>
      </c>
      <c r="C252" s="229">
        <v>26839.039999999997</v>
      </c>
    </row>
    <row r="253" spans="1:3" s="12" customFormat="1" x14ac:dyDescent="0.25">
      <c r="A253" s="13" t="s">
        <v>66</v>
      </c>
      <c r="B253" s="229">
        <v>87112</v>
      </c>
      <c r="C253" s="229">
        <v>87112</v>
      </c>
    </row>
    <row r="254" spans="1:3" s="12" customFormat="1" x14ac:dyDescent="0.25">
      <c r="A254" s="13" t="s">
        <v>15</v>
      </c>
      <c r="B254" s="229">
        <v>126000</v>
      </c>
      <c r="C254" s="229">
        <v>80439.760000000024</v>
      </c>
    </row>
    <row r="255" spans="1:3" s="12" customFormat="1" x14ac:dyDescent="0.25">
      <c r="A255" s="13" t="s">
        <v>11</v>
      </c>
      <c r="B255" s="229">
        <v>940000</v>
      </c>
      <c r="C255" s="229">
        <v>922011.63</v>
      </c>
    </row>
    <row r="256" spans="1:3" s="12" customFormat="1" x14ac:dyDescent="0.25">
      <c r="A256" s="13" t="s">
        <v>12</v>
      </c>
      <c r="B256" s="229">
        <v>1252300</v>
      </c>
      <c r="C256" s="229">
        <v>1107429.71</v>
      </c>
    </row>
    <row r="257" spans="1:3" s="12" customFormat="1" x14ac:dyDescent="0.25">
      <c r="A257" s="10" t="s">
        <v>5</v>
      </c>
      <c r="B257" s="229">
        <v>28690</v>
      </c>
      <c r="C257" s="229">
        <v>20200</v>
      </c>
    </row>
    <row r="258" spans="1:3" s="12" customFormat="1" ht="25.5" x14ac:dyDescent="0.25">
      <c r="A258" s="10" t="s">
        <v>6</v>
      </c>
      <c r="B258" s="229">
        <v>544000</v>
      </c>
      <c r="C258" s="229">
        <v>693897.92999999993</v>
      </c>
    </row>
    <row r="259" spans="1:3" s="12" customFormat="1" ht="25.5" x14ac:dyDescent="0.25">
      <c r="A259" s="10" t="s">
        <v>7</v>
      </c>
      <c r="B259" s="229">
        <v>2955288</v>
      </c>
      <c r="C259" s="229">
        <v>2685424.8499999996</v>
      </c>
    </row>
    <row r="260" spans="1:3" s="12" customFormat="1" x14ac:dyDescent="0.25">
      <c r="A260" s="6" t="s">
        <v>37</v>
      </c>
      <c r="B260" s="229"/>
      <c r="C260" s="6"/>
    </row>
    <row r="261" spans="1:3" s="12" customFormat="1" x14ac:dyDescent="0.25">
      <c r="A261" s="6" t="s">
        <v>38</v>
      </c>
      <c r="B261" s="229"/>
      <c r="C261" s="6"/>
    </row>
    <row r="262" spans="1:3" s="12" customFormat="1" x14ac:dyDescent="0.25">
      <c r="A262" s="14"/>
      <c r="B262" s="14"/>
      <c r="C262" s="14"/>
    </row>
    <row r="263" spans="1:3" s="12" customFormat="1" x14ac:dyDescent="0.25">
      <c r="A263" s="27" t="s">
        <v>0</v>
      </c>
      <c r="B263" s="27" t="s">
        <v>2</v>
      </c>
      <c r="C263" s="27" t="s">
        <v>3</v>
      </c>
    </row>
    <row r="264" spans="1:3" s="12" customFormat="1" ht="15.75" thickBot="1" x14ac:dyDescent="0.3">
      <c r="A264" s="27" t="s">
        <v>1</v>
      </c>
      <c r="B264" s="28" t="s">
        <v>40</v>
      </c>
      <c r="C264" s="28" t="s">
        <v>41</v>
      </c>
    </row>
    <row r="265" spans="1:3" s="12" customFormat="1" x14ac:dyDescent="0.25">
      <c r="A265" s="29" t="s">
        <v>42</v>
      </c>
      <c r="B265" s="81">
        <f>B267+B269+B270+B273+B274+B275+B276+B277+B268+B271+B272</f>
        <v>25737331</v>
      </c>
      <c r="C265" s="81">
        <f>C267+C269+C270+C273+C274+C275+C276+C277+C268+C271+C272</f>
        <v>21769446.23</v>
      </c>
    </row>
    <row r="266" spans="1:3" s="12" customFormat="1" x14ac:dyDescent="0.25">
      <c r="A266" s="31" t="s">
        <v>4</v>
      </c>
      <c r="B266" s="82"/>
      <c r="C266" s="82"/>
    </row>
    <row r="267" spans="1:3" s="12" customFormat="1" x14ac:dyDescent="0.25">
      <c r="A267" s="33" t="s">
        <v>8</v>
      </c>
      <c r="B267" s="229">
        <v>11851713.59</v>
      </c>
      <c r="C267" s="229">
        <v>10840289.58</v>
      </c>
    </row>
    <row r="268" spans="1:3" s="12" customFormat="1" x14ac:dyDescent="0.25">
      <c r="A268" s="33" t="s">
        <v>13</v>
      </c>
      <c r="B268" s="229"/>
      <c r="C268" s="229"/>
    </row>
    <row r="269" spans="1:3" s="12" customFormat="1" x14ac:dyDescent="0.25">
      <c r="A269" s="33" t="s">
        <v>9</v>
      </c>
      <c r="B269" s="229">
        <v>3579217.52</v>
      </c>
      <c r="C269" s="229">
        <v>2810065.41</v>
      </c>
    </row>
    <row r="270" spans="1:3" s="12" customFormat="1" x14ac:dyDescent="0.25">
      <c r="A270" s="33" t="s">
        <v>10</v>
      </c>
      <c r="B270" s="229">
        <v>50000</v>
      </c>
      <c r="C270" s="229">
        <v>44626.96</v>
      </c>
    </row>
    <row r="271" spans="1:3" s="12" customFormat="1" ht="23.25" x14ac:dyDescent="0.25">
      <c r="A271" s="33" t="s">
        <v>14</v>
      </c>
      <c r="B271" s="229">
        <v>63200</v>
      </c>
      <c r="C271" s="229">
        <v>63200</v>
      </c>
    </row>
    <row r="272" spans="1:3" s="12" customFormat="1" x14ac:dyDescent="0.25">
      <c r="A272" s="13" t="s">
        <v>15</v>
      </c>
      <c r="B272" s="229">
        <v>218397.78</v>
      </c>
      <c r="C272" s="229">
        <v>164253.13</v>
      </c>
    </row>
    <row r="273" spans="1:3" s="12" customFormat="1" x14ac:dyDescent="0.25">
      <c r="A273" s="33" t="s">
        <v>11</v>
      </c>
      <c r="B273" s="229">
        <v>874773.7</v>
      </c>
      <c r="C273" s="229">
        <v>611792.97</v>
      </c>
    </row>
    <row r="274" spans="1:3" s="12" customFormat="1" x14ac:dyDescent="0.25">
      <c r="A274" s="33" t="s">
        <v>12</v>
      </c>
      <c r="B274" s="229">
        <v>3623498</v>
      </c>
      <c r="C274" s="229">
        <v>3229612.8600000003</v>
      </c>
    </row>
    <row r="275" spans="1:3" s="12" customFormat="1" x14ac:dyDescent="0.25">
      <c r="A275" s="31" t="s">
        <v>5</v>
      </c>
      <c r="B275" s="229">
        <v>129349</v>
      </c>
      <c r="C275" s="229">
        <v>117613.65</v>
      </c>
    </row>
    <row r="276" spans="1:3" s="12" customFormat="1" ht="25.5" x14ac:dyDescent="0.25">
      <c r="A276" s="31" t="s">
        <v>6</v>
      </c>
      <c r="B276" s="229">
        <v>3582659.86</v>
      </c>
      <c r="C276" s="229">
        <v>3117920.25</v>
      </c>
    </row>
    <row r="277" spans="1:3" s="12" customFormat="1" ht="25.5" x14ac:dyDescent="0.25">
      <c r="A277" s="31" t="s">
        <v>7</v>
      </c>
      <c r="B277" s="229">
        <v>1764521.55</v>
      </c>
      <c r="C277" s="229">
        <v>770071.42</v>
      </c>
    </row>
    <row r="278" spans="1:3" s="12" customFormat="1" x14ac:dyDescent="0.25">
      <c r="A278" s="31"/>
      <c r="B278" s="35"/>
      <c r="C278" s="35"/>
    </row>
    <row r="279" spans="1:3" s="12" customFormat="1" x14ac:dyDescent="0.25">
      <c r="A279" s="14"/>
      <c r="B279" s="41"/>
      <c r="C279" s="41"/>
    </row>
    <row r="280" spans="1:3" s="12" customFormat="1" x14ac:dyDescent="0.25">
      <c r="A280" s="42" t="s">
        <v>45</v>
      </c>
      <c r="B280" s="87">
        <f>SUM(B282:B293)</f>
        <v>158511100</v>
      </c>
      <c r="C280" s="87">
        <f>SUM(C282:C293)</f>
        <v>127319375.48999999</v>
      </c>
    </row>
    <row r="281" spans="1:3" s="12" customFormat="1" x14ac:dyDescent="0.25">
      <c r="A281" s="44" t="s">
        <v>4</v>
      </c>
      <c r="B281" s="88"/>
      <c r="C281" s="88"/>
    </row>
    <row r="282" spans="1:3" s="12" customFormat="1" x14ac:dyDescent="0.25">
      <c r="A282" s="150" t="s">
        <v>8</v>
      </c>
      <c r="B282" s="103">
        <v>16156451</v>
      </c>
      <c r="C282" s="103">
        <v>12563032.91</v>
      </c>
    </row>
    <row r="283" spans="1:3" s="12" customFormat="1" x14ac:dyDescent="0.25">
      <c r="A283" s="150" t="s">
        <v>9</v>
      </c>
      <c r="B283" s="103">
        <v>4879249</v>
      </c>
      <c r="C283" s="103">
        <v>3653296.92</v>
      </c>
    </row>
    <row r="284" spans="1:3" s="12" customFormat="1" x14ac:dyDescent="0.25">
      <c r="A284" s="150" t="s">
        <v>10</v>
      </c>
      <c r="B284" s="103">
        <v>70600</v>
      </c>
      <c r="C284" s="103">
        <v>60193.71</v>
      </c>
    </row>
    <row r="285" spans="1:3" s="12" customFormat="1" x14ac:dyDescent="0.25">
      <c r="A285" s="150" t="s">
        <v>44</v>
      </c>
      <c r="B285" s="229"/>
      <c r="C285" s="229"/>
    </row>
    <row r="286" spans="1:3" s="12" customFormat="1" x14ac:dyDescent="0.25">
      <c r="A286" s="150" t="s">
        <v>15</v>
      </c>
      <c r="B286" s="103">
        <v>226245</v>
      </c>
      <c r="C286" s="103">
        <v>135452.82999999999</v>
      </c>
    </row>
    <row r="287" spans="1:3" s="12" customFormat="1" x14ac:dyDescent="0.25">
      <c r="A287" s="150" t="s">
        <v>11</v>
      </c>
      <c r="B287" s="103">
        <v>160100</v>
      </c>
      <c r="C287" s="103">
        <v>128845.6</v>
      </c>
    </row>
    <row r="288" spans="1:3" s="12" customFormat="1" x14ac:dyDescent="0.25">
      <c r="A288" s="150" t="s">
        <v>12</v>
      </c>
      <c r="B288" s="103">
        <v>35043709</v>
      </c>
      <c r="C288" s="103">
        <v>31724006.82</v>
      </c>
    </row>
    <row r="289" spans="1:3" s="12" customFormat="1" x14ac:dyDescent="0.25">
      <c r="A289" s="151" t="s">
        <v>5</v>
      </c>
      <c r="B289" s="103">
        <v>87939778</v>
      </c>
      <c r="C289" s="103">
        <v>75561447</v>
      </c>
    </row>
    <row r="290" spans="1:3" s="12" customFormat="1" ht="25.5" x14ac:dyDescent="0.25">
      <c r="A290" s="151" t="s">
        <v>6</v>
      </c>
      <c r="B290" s="103">
        <v>12654011</v>
      </c>
      <c r="C290" s="103">
        <v>2533203.2999999998</v>
      </c>
    </row>
    <row r="291" spans="1:3" s="12" customFormat="1" ht="25.5" x14ac:dyDescent="0.25">
      <c r="A291" s="151" t="s">
        <v>7</v>
      </c>
      <c r="B291" s="103">
        <v>1363843</v>
      </c>
      <c r="C291" s="103">
        <v>947282.4</v>
      </c>
    </row>
    <row r="292" spans="1:3" s="12" customFormat="1" x14ac:dyDescent="0.25">
      <c r="A292" s="152" t="s">
        <v>47</v>
      </c>
      <c r="B292" s="103">
        <v>17114</v>
      </c>
      <c r="C292" s="103">
        <v>12614</v>
      </c>
    </row>
    <row r="293" spans="1:3" s="12" customFormat="1" x14ac:dyDescent="0.25">
      <c r="A293" s="14"/>
      <c r="B293" s="89"/>
      <c r="C293" s="89"/>
    </row>
    <row r="294" spans="1:3" s="12" customFormat="1" x14ac:dyDescent="0.25">
      <c r="A294" s="3" t="s">
        <v>46</v>
      </c>
      <c r="B294" s="43">
        <f>SUM(B296:B306)</f>
        <v>9556150</v>
      </c>
      <c r="C294" s="43">
        <f>SUM(C296:C306)</f>
        <v>7956554.8382399995</v>
      </c>
    </row>
    <row r="295" spans="1:3" s="12" customFormat="1" x14ac:dyDescent="0.25">
      <c r="A295" s="10" t="s">
        <v>4</v>
      </c>
      <c r="B295" s="50"/>
      <c r="C295" s="50"/>
    </row>
    <row r="296" spans="1:3" s="12" customFormat="1" x14ac:dyDescent="0.25">
      <c r="A296" s="13" t="s">
        <v>8</v>
      </c>
      <c r="B296" s="51">
        <v>5276057</v>
      </c>
      <c r="C296" s="51">
        <v>4807255.2499999991</v>
      </c>
    </row>
    <row r="297" spans="1:3" s="12" customFormat="1" x14ac:dyDescent="0.25">
      <c r="A297" s="13" t="s">
        <v>47</v>
      </c>
      <c r="B297" s="51">
        <v>135000</v>
      </c>
      <c r="C297" s="51">
        <v>92068.5</v>
      </c>
    </row>
    <row r="298" spans="1:3" s="12" customFormat="1" x14ac:dyDescent="0.25">
      <c r="A298" s="13" t="s">
        <v>9</v>
      </c>
      <c r="B298" s="51">
        <v>1584913.2</v>
      </c>
      <c r="C298" s="51">
        <v>1296701.15824</v>
      </c>
    </row>
    <row r="299" spans="1:3" s="12" customFormat="1" x14ac:dyDescent="0.25">
      <c r="A299" s="13" t="s">
        <v>10</v>
      </c>
      <c r="B299" s="51">
        <v>60500</v>
      </c>
      <c r="C299" s="51">
        <v>43484.45</v>
      </c>
    </row>
    <row r="300" spans="1:3" s="12" customFormat="1" x14ac:dyDescent="0.25">
      <c r="A300" s="13" t="s">
        <v>44</v>
      </c>
      <c r="B300" s="51"/>
      <c r="C300" s="51"/>
    </row>
    <row r="301" spans="1:3" s="12" customFormat="1" x14ac:dyDescent="0.25">
      <c r="A301" s="13" t="s">
        <v>15</v>
      </c>
      <c r="B301" s="51">
        <v>90000</v>
      </c>
      <c r="C301" s="51">
        <v>49861.03</v>
      </c>
    </row>
    <row r="302" spans="1:3" s="12" customFormat="1" x14ac:dyDescent="0.25">
      <c r="A302" s="13" t="s">
        <v>11</v>
      </c>
      <c r="B302" s="51">
        <v>384404</v>
      </c>
      <c r="C302" s="51">
        <v>340219.93</v>
      </c>
    </row>
    <row r="303" spans="1:3" s="12" customFormat="1" x14ac:dyDescent="0.25">
      <c r="A303" s="13" t="s">
        <v>12</v>
      </c>
      <c r="B303" s="51">
        <v>1158846</v>
      </c>
      <c r="C303" s="51">
        <v>714930.2</v>
      </c>
    </row>
    <row r="304" spans="1:3" s="12" customFormat="1" x14ac:dyDescent="0.25">
      <c r="A304" s="10" t="s">
        <v>5</v>
      </c>
      <c r="B304" s="51">
        <v>1500</v>
      </c>
      <c r="C304" s="51">
        <v>1087</v>
      </c>
    </row>
    <row r="305" spans="1:3" s="12" customFormat="1" ht="25.5" x14ac:dyDescent="0.25">
      <c r="A305" s="10" t="s">
        <v>6</v>
      </c>
      <c r="B305" s="51">
        <v>617228.63</v>
      </c>
      <c r="C305" s="51">
        <v>379090.42000000004</v>
      </c>
    </row>
    <row r="306" spans="1:3" s="12" customFormat="1" ht="25.5" x14ac:dyDescent="0.25">
      <c r="A306" s="10" t="s">
        <v>7</v>
      </c>
      <c r="B306" s="51">
        <v>247701.17</v>
      </c>
      <c r="C306" s="51">
        <v>231856.9</v>
      </c>
    </row>
    <row r="307" spans="1:3" s="12" customFormat="1" x14ac:dyDescent="0.25">
      <c r="A307" s="52"/>
      <c r="B307" s="53"/>
      <c r="C307" s="53"/>
    </row>
    <row r="308" spans="1:3" s="12" customFormat="1" x14ac:dyDescent="0.25">
      <c r="A308" s="29" t="s">
        <v>48</v>
      </c>
      <c r="B308" s="43">
        <f>SUM(B310:B320)</f>
        <v>14374200.000000002</v>
      </c>
      <c r="C308" s="43">
        <f>SUM(C310:C320)</f>
        <v>12766033.450000003</v>
      </c>
    </row>
    <row r="309" spans="1:3" s="12" customFormat="1" x14ac:dyDescent="0.25">
      <c r="A309" s="55" t="s">
        <v>4</v>
      </c>
      <c r="B309" s="90"/>
      <c r="C309" s="90"/>
    </row>
    <row r="310" spans="1:3" s="12" customFormat="1" x14ac:dyDescent="0.25">
      <c r="A310" s="56" t="s">
        <v>8</v>
      </c>
      <c r="B310" s="51">
        <v>7436386.8399999999</v>
      </c>
      <c r="C310" s="51">
        <v>6967503.1500000004</v>
      </c>
    </row>
    <row r="311" spans="1:3" s="12" customFormat="1" x14ac:dyDescent="0.25">
      <c r="A311" s="13" t="s">
        <v>47</v>
      </c>
      <c r="B311" s="51">
        <v>260568</v>
      </c>
      <c r="C311" s="51">
        <v>258868</v>
      </c>
    </row>
    <row r="312" spans="1:3" s="12" customFormat="1" x14ac:dyDescent="0.25">
      <c r="A312" s="13" t="s">
        <v>9</v>
      </c>
      <c r="B312" s="51">
        <v>2232807.73</v>
      </c>
      <c r="C312" s="51">
        <v>2092663.64</v>
      </c>
    </row>
    <row r="313" spans="1:3" s="12" customFormat="1" x14ac:dyDescent="0.25">
      <c r="A313" s="13" t="s">
        <v>10</v>
      </c>
      <c r="B313" s="51">
        <v>77860</v>
      </c>
      <c r="C313" s="51">
        <v>67187.53</v>
      </c>
    </row>
    <row r="314" spans="1:3" s="12" customFormat="1" x14ac:dyDescent="0.25">
      <c r="A314" s="13" t="s">
        <v>44</v>
      </c>
      <c r="B314" s="51"/>
      <c r="C314" s="51"/>
    </row>
    <row r="315" spans="1:3" s="12" customFormat="1" x14ac:dyDescent="0.25">
      <c r="A315" s="13" t="s">
        <v>15</v>
      </c>
      <c r="B315" s="51">
        <v>353232.4</v>
      </c>
      <c r="C315" s="51">
        <v>238232.4</v>
      </c>
    </row>
    <row r="316" spans="1:3" s="12" customFormat="1" x14ac:dyDescent="0.25">
      <c r="A316" s="13" t="s">
        <v>11</v>
      </c>
      <c r="B316" s="51">
        <v>1358129.6</v>
      </c>
      <c r="C316" s="51">
        <v>1037003.3</v>
      </c>
    </row>
    <row r="317" spans="1:3" s="12" customFormat="1" x14ac:dyDescent="0.25">
      <c r="A317" s="57" t="s">
        <v>12</v>
      </c>
      <c r="B317" s="51">
        <v>455353.05</v>
      </c>
      <c r="C317" s="51">
        <v>454713.05</v>
      </c>
    </row>
    <row r="318" spans="1:3" s="12" customFormat="1" x14ac:dyDescent="0.25">
      <c r="A318" s="10" t="s">
        <v>5</v>
      </c>
      <c r="B318" s="51">
        <v>3546</v>
      </c>
      <c r="C318" s="51">
        <v>3546</v>
      </c>
    </row>
    <row r="319" spans="1:3" s="12" customFormat="1" ht="25.5" x14ac:dyDescent="0.25">
      <c r="A319" s="10" t="s">
        <v>6</v>
      </c>
      <c r="B319" s="51">
        <v>1287082</v>
      </c>
      <c r="C319" s="51">
        <v>737082</v>
      </c>
    </row>
    <row r="320" spans="1:3" s="12" customFormat="1" ht="25.5" x14ac:dyDescent="0.25">
      <c r="A320" s="10" t="s">
        <v>7</v>
      </c>
      <c r="B320" s="51">
        <v>909234.38</v>
      </c>
      <c r="C320" s="51">
        <v>909234.38</v>
      </c>
    </row>
    <row r="322" spans="1:3" x14ac:dyDescent="0.25">
      <c r="A322" s="29" t="s">
        <v>69</v>
      </c>
      <c r="B322" s="43">
        <f>SUM(B324:B334)</f>
        <v>59042.2</v>
      </c>
      <c r="C322" s="43">
        <f>SUM(C324:C334)</f>
        <v>53403.6</v>
      </c>
    </row>
    <row r="323" spans="1:3" x14ac:dyDescent="0.25">
      <c r="A323" s="55" t="s">
        <v>4</v>
      </c>
      <c r="B323" s="90"/>
      <c r="C323" s="90"/>
    </row>
    <row r="324" spans="1:3" x14ac:dyDescent="0.25">
      <c r="A324" s="56" t="s">
        <v>8</v>
      </c>
      <c r="B324" s="51">
        <v>34098</v>
      </c>
      <c r="C324" s="51">
        <v>31594.1</v>
      </c>
    </row>
    <row r="325" spans="1:3" x14ac:dyDescent="0.25">
      <c r="A325" s="13" t="s">
        <v>47</v>
      </c>
      <c r="B325" s="51">
        <v>200</v>
      </c>
      <c r="C325" s="51">
        <v>198</v>
      </c>
    </row>
    <row r="326" spans="1:3" x14ac:dyDescent="0.25">
      <c r="A326" s="13" t="s">
        <v>9</v>
      </c>
      <c r="B326" s="51">
        <v>16376</v>
      </c>
      <c r="C326" s="51">
        <v>14402</v>
      </c>
    </row>
    <row r="327" spans="1:3" x14ac:dyDescent="0.25">
      <c r="A327" s="13" t="s">
        <v>10</v>
      </c>
      <c r="B327" s="51">
        <v>50</v>
      </c>
      <c r="C327" s="51">
        <v>40</v>
      </c>
    </row>
    <row r="328" spans="1:3" x14ac:dyDescent="0.25">
      <c r="A328" s="13" t="s">
        <v>44</v>
      </c>
      <c r="B328" s="51"/>
      <c r="C328" s="51"/>
    </row>
    <row r="329" spans="1:3" x14ac:dyDescent="0.25">
      <c r="A329" s="13" t="s">
        <v>15</v>
      </c>
      <c r="B329" s="51">
        <v>700</v>
      </c>
      <c r="C329" s="51">
        <v>450.5</v>
      </c>
    </row>
    <row r="330" spans="1:3" x14ac:dyDescent="0.25">
      <c r="A330" s="13" t="s">
        <v>11</v>
      </c>
      <c r="B330" s="51">
        <v>100</v>
      </c>
      <c r="C330" s="51"/>
    </row>
    <row r="331" spans="1:3" x14ac:dyDescent="0.25">
      <c r="A331" s="57" t="s">
        <v>12</v>
      </c>
      <c r="B331" s="51">
        <v>4083.2</v>
      </c>
      <c r="C331" s="51">
        <v>3759</v>
      </c>
    </row>
    <row r="332" spans="1:3" x14ac:dyDescent="0.25">
      <c r="A332" s="10" t="s">
        <v>5</v>
      </c>
      <c r="B332" s="51"/>
      <c r="C332" s="51"/>
    </row>
    <row r="333" spans="1:3" ht="25.5" x14ac:dyDescent="0.25">
      <c r="A333" s="10" t="s">
        <v>6</v>
      </c>
      <c r="B333" s="51"/>
      <c r="C333" s="51"/>
    </row>
    <row r="334" spans="1:3" ht="25.5" x14ac:dyDescent="0.25">
      <c r="A334" s="10" t="s">
        <v>7</v>
      </c>
      <c r="B334" s="51">
        <v>3435</v>
      </c>
      <c r="C334" s="51">
        <v>2960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topLeftCell="A316"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72" width="9.140625" style="7"/>
    <col min="173" max="173" width="20.140625" style="7" customWidth="1"/>
    <col min="174" max="174" width="4" style="7" customWidth="1"/>
    <col min="175" max="175" width="19.5703125" style="7" customWidth="1"/>
    <col min="176" max="183" width="11" style="7" customWidth="1"/>
    <col min="184" max="428" width="9.140625" style="7"/>
    <col min="429" max="429" width="20.140625" style="7" customWidth="1"/>
    <col min="430" max="430" width="4" style="7" customWidth="1"/>
    <col min="431" max="431" width="19.5703125" style="7" customWidth="1"/>
    <col min="432" max="439" width="11" style="7" customWidth="1"/>
    <col min="440" max="684" width="9.140625" style="7"/>
    <col min="685" max="685" width="20.140625" style="7" customWidth="1"/>
    <col min="686" max="686" width="4" style="7" customWidth="1"/>
    <col min="687" max="687" width="19.5703125" style="7" customWidth="1"/>
    <col min="688" max="695" width="11" style="7" customWidth="1"/>
    <col min="696" max="940" width="9.140625" style="7"/>
    <col min="941" max="941" width="20.140625" style="7" customWidth="1"/>
    <col min="942" max="942" width="4" style="7" customWidth="1"/>
    <col min="943" max="943" width="19.5703125" style="7" customWidth="1"/>
    <col min="944" max="951" width="11" style="7" customWidth="1"/>
    <col min="952" max="1196" width="9.140625" style="7"/>
    <col min="1197" max="1197" width="20.140625" style="7" customWidth="1"/>
    <col min="1198" max="1198" width="4" style="7" customWidth="1"/>
    <col min="1199" max="1199" width="19.5703125" style="7" customWidth="1"/>
    <col min="1200" max="1207" width="11" style="7" customWidth="1"/>
    <col min="1208" max="1452" width="9.140625" style="7"/>
    <col min="1453" max="1453" width="20.140625" style="7" customWidth="1"/>
    <col min="1454" max="1454" width="4" style="7" customWidth="1"/>
    <col min="1455" max="1455" width="19.5703125" style="7" customWidth="1"/>
    <col min="1456" max="1463" width="11" style="7" customWidth="1"/>
    <col min="1464" max="1708" width="9.140625" style="7"/>
    <col min="1709" max="1709" width="20.140625" style="7" customWidth="1"/>
    <col min="1710" max="1710" width="4" style="7" customWidth="1"/>
    <col min="1711" max="1711" width="19.5703125" style="7" customWidth="1"/>
    <col min="1712" max="1719" width="11" style="7" customWidth="1"/>
    <col min="1720" max="1964" width="9.140625" style="7"/>
    <col min="1965" max="1965" width="20.140625" style="7" customWidth="1"/>
    <col min="1966" max="1966" width="4" style="7" customWidth="1"/>
    <col min="1967" max="1967" width="19.5703125" style="7" customWidth="1"/>
    <col min="1968" max="1975" width="11" style="7" customWidth="1"/>
    <col min="1976" max="2220" width="9.140625" style="7"/>
    <col min="2221" max="2221" width="20.140625" style="7" customWidth="1"/>
    <col min="2222" max="2222" width="4" style="7" customWidth="1"/>
    <col min="2223" max="2223" width="19.5703125" style="7" customWidth="1"/>
    <col min="2224" max="2231" width="11" style="7" customWidth="1"/>
    <col min="2232" max="2476" width="9.140625" style="7"/>
    <col min="2477" max="2477" width="20.140625" style="7" customWidth="1"/>
    <col min="2478" max="2478" width="4" style="7" customWidth="1"/>
    <col min="2479" max="2479" width="19.5703125" style="7" customWidth="1"/>
    <col min="2480" max="2487" width="11" style="7" customWidth="1"/>
    <col min="2488" max="2732" width="9.140625" style="7"/>
    <col min="2733" max="2733" width="20.140625" style="7" customWidth="1"/>
    <col min="2734" max="2734" width="4" style="7" customWidth="1"/>
    <col min="2735" max="2735" width="19.5703125" style="7" customWidth="1"/>
    <col min="2736" max="2743" width="11" style="7" customWidth="1"/>
    <col min="2744" max="2988" width="9.140625" style="7"/>
    <col min="2989" max="2989" width="20.140625" style="7" customWidth="1"/>
    <col min="2990" max="2990" width="4" style="7" customWidth="1"/>
    <col min="2991" max="2991" width="19.5703125" style="7" customWidth="1"/>
    <col min="2992" max="2999" width="11" style="7" customWidth="1"/>
    <col min="3000" max="3244" width="9.140625" style="7"/>
    <col min="3245" max="3245" width="20.140625" style="7" customWidth="1"/>
    <col min="3246" max="3246" width="4" style="7" customWidth="1"/>
    <col min="3247" max="3247" width="19.5703125" style="7" customWidth="1"/>
    <col min="3248" max="3255" width="11" style="7" customWidth="1"/>
    <col min="3256" max="3500" width="9.140625" style="7"/>
    <col min="3501" max="3501" width="20.140625" style="7" customWidth="1"/>
    <col min="3502" max="3502" width="4" style="7" customWidth="1"/>
    <col min="3503" max="3503" width="19.5703125" style="7" customWidth="1"/>
    <col min="3504" max="3511" width="11" style="7" customWidth="1"/>
    <col min="3512" max="3756" width="9.140625" style="7"/>
    <col min="3757" max="3757" width="20.140625" style="7" customWidth="1"/>
    <col min="3758" max="3758" width="4" style="7" customWidth="1"/>
    <col min="3759" max="3759" width="19.5703125" style="7" customWidth="1"/>
    <col min="3760" max="3767" width="11" style="7" customWidth="1"/>
    <col min="3768" max="4012" width="9.140625" style="7"/>
    <col min="4013" max="4013" width="20.140625" style="7" customWidth="1"/>
    <col min="4014" max="4014" width="4" style="7" customWidth="1"/>
    <col min="4015" max="4015" width="19.5703125" style="7" customWidth="1"/>
    <col min="4016" max="4023" width="11" style="7" customWidth="1"/>
    <col min="4024" max="4268" width="9.140625" style="7"/>
    <col min="4269" max="4269" width="20.140625" style="7" customWidth="1"/>
    <col min="4270" max="4270" width="4" style="7" customWidth="1"/>
    <col min="4271" max="4271" width="19.5703125" style="7" customWidth="1"/>
    <col min="4272" max="4279" width="11" style="7" customWidth="1"/>
    <col min="4280" max="4524" width="9.140625" style="7"/>
    <col min="4525" max="4525" width="20.140625" style="7" customWidth="1"/>
    <col min="4526" max="4526" width="4" style="7" customWidth="1"/>
    <col min="4527" max="4527" width="19.5703125" style="7" customWidth="1"/>
    <col min="4528" max="4535" width="11" style="7" customWidth="1"/>
    <col min="4536" max="4780" width="9.140625" style="7"/>
    <col min="4781" max="4781" width="20.140625" style="7" customWidth="1"/>
    <col min="4782" max="4782" width="4" style="7" customWidth="1"/>
    <col min="4783" max="4783" width="19.5703125" style="7" customWidth="1"/>
    <col min="4784" max="4791" width="11" style="7" customWidth="1"/>
    <col min="4792" max="5036" width="9.140625" style="7"/>
    <col min="5037" max="5037" width="20.140625" style="7" customWidth="1"/>
    <col min="5038" max="5038" width="4" style="7" customWidth="1"/>
    <col min="5039" max="5039" width="19.5703125" style="7" customWidth="1"/>
    <col min="5040" max="5047" width="11" style="7" customWidth="1"/>
    <col min="5048" max="5292" width="9.140625" style="7"/>
    <col min="5293" max="5293" width="20.140625" style="7" customWidth="1"/>
    <col min="5294" max="5294" width="4" style="7" customWidth="1"/>
    <col min="5295" max="5295" width="19.5703125" style="7" customWidth="1"/>
    <col min="5296" max="5303" width="11" style="7" customWidth="1"/>
    <col min="5304" max="5548" width="9.140625" style="7"/>
    <col min="5549" max="5549" width="20.140625" style="7" customWidth="1"/>
    <col min="5550" max="5550" width="4" style="7" customWidth="1"/>
    <col min="5551" max="5551" width="19.5703125" style="7" customWidth="1"/>
    <col min="5552" max="5559" width="11" style="7" customWidth="1"/>
    <col min="5560" max="5804" width="9.140625" style="7"/>
    <col min="5805" max="5805" width="20.140625" style="7" customWidth="1"/>
    <col min="5806" max="5806" width="4" style="7" customWidth="1"/>
    <col min="5807" max="5807" width="19.5703125" style="7" customWidth="1"/>
    <col min="5808" max="5815" width="11" style="7" customWidth="1"/>
    <col min="5816" max="6060" width="9.140625" style="7"/>
    <col min="6061" max="6061" width="20.140625" style="7" customWidth="1"/>
    <col min="6062" max="6062" width="4" style="7" customWidth="1"/>
    <col min="6063" max="6063" width="19.5703125" style="7" customWidth="1"/>
    <col min="6064" max="6071" width="11" style="7" customWidth="1"/>
    <col min="6072" max="6316" width="9.140625" style="7"/>
    <col min="6317" max="6317" width="20.140625" style="7" customWidth="1"/>
    <col min="6318" max="6318" width="4" style="7" customWidth="1"/>
    <col min="6319" max="6319" width="19.5703125" style="7" customWidth="1"/>
    <col min="6320" max="6327" width="11" style="7" customWidth="1"/>
    <col min="6328" max="6572" width="9.140625" style="7"/>
    <col min="6573" max="6573" width="20.140625" style="7" customWidth="1"/>
    <col min="6574" max="6574" width="4" style="7" customWidth="1"/>
    <col min="6575" max="6575" width="19.5703125" style="7" customWidth="1"/>
    <col min="6576" max="6583" width="11" style="7" customWidth="1"/>
    <col min="6584" max="6828" width="9.140625" style="7"/>
    <col min="6829" max="6829" width="20.140625" style="7" customWidth="1"/>
    <col min="6830" max="6830" width="4" style="7" customWidth="1"/>
    <col min="6831" max="6831" width="19.5703125" style="7" customWidth="1"/>
    <col min="6832" max="6839" width="11" style="7" customWidth="1"/>
    <col min="6840" max="7084" width="9.140625" style="7"/>
    <col min="7085" max="7085" width="20.140625" style="7" customWidth="1"/>
    <col min="7086" max="7086" width="4" style="7" customWidth="1"/>
    <col min="7087" max="7087" width="19.5703125" style="7" customWidth="1"/>
    <col min="7088" max="7095" width="11" style="7" customWidth="1"/>
    <col min="7096" max="7340" width="9.140625" style="7"/>
    <col min="7341" max="7341" width="20.140625" style="7" customWidth="1"/>
    <col min="7342" max="7342" width="4" style="7" customWidth="1"/>
    <col min="7343" max="7343" width="19.5703125" style="7" customWidth="1"/>
    <col min="7344" max="7351" width="11" style="7" customWidth="1"/>
    <col min="7352" max="7596" width="9.140625" style="7"/>
    <col min="7597" max="7597" width="20.140625" style="7" customWidth="1"/>
    <col min="7598" max="7598" width="4" style="7" customWidth="1"/>
    <col min="7599" max="7599" width="19.5703125" style="7" customWidth="1"/>
    <col min="7600" max="7607" width="11" style="7" customWidth="1"/>
    <col min="7608" max="7852" width="9.140625" style="7"/>
    <col min="7853" max="7853" width="20.140625" style="7" customWidth="1"/>
    <col min="7854" max="7854" width="4" style="7" customWidth="1"/>
    <col min="7855" max="7855" width="19.5703125" style="7" customWidth="1"/>
    <col min="7856" max="7863" width="11" style="7" customWidth="1"/>
    <col min="7864" max="8108" width="9.140625" style="7"/>
    <col min="8109" max="8109" width="20.140625" style="7" customWidth="1"/>
    <col min="8110" max="8110" width="4" style="7" customWidth="1"/>
    <col min="8111" max="8111" width="19.5703125" style="7" customWidth="1"/>
    <col min="8112" max="8119" width="11" style="7" customWidth="1"/>
    <col min="8120" max="8364" width="9.140625" style="7"/>
    <col min="8365" max="8365" width="20.140625" style="7" customWidth="1"/>
    <col min="8366" max="8366" width="4" style="7" customWidth="1"/>
    <col min="8367" max="8367" width="19.5703125" style="7" customWidth="1"/>
    <col min="8368" max="8375" width="11" style="7" customWidth="1"/>
    <col min="8376" max="8620" width="9.140625" style="7"/>
    <col min="8621" max="8621" width="20.140625" style="7" customWidth="1"/>
    <col min="8622" max="8622" width="4" style="7" customWidth="1"/>
    <col min="8623" max="8623" width="19.5703125" style="7" customWidth="1"/>
    <col min="8624" max="8631" width="11" style="7" customWidth="1"/>
    <col min="8632" max="8876" width="9.140625" style="7"/>
    <col min="8877" max="8877" width="20.140625" style="7" customWidth="1"/>
    <col min="8878" max="8878" width="4" style="7" customWidth="1"/>
    <col min="8879" max="8879" width="19.5703125" style="7" customWidth="1"/>
    <col min="8880" max="8887" width="11" style="7" customWidth="1"/>
    <col min="8888" max="9132" width="9.140625" style="7"/>
    <col min="9133" max="9133" width="20.140625" style="7" customWidth="1"/>
    <col min="9134" max="9134" width="4" style="7" customWidth="1"/>
    <col min="9135" max="9135" width="19.5703125" style="7" customWidth="1"/>
    <col min="9136" max="9143" width="11" style="7" customWidth="1"/>
    <col min="9144" max="9388" width="9.140625" style="7"/>
    <col min="9389" max="9389" width="20.140625" style="7" customWidth="1"/>
    <col min="9390" max="9390" width="4" style="7" customWidth="1"/>
    <col min="9391" max="9391" width="19.5703125" style="7" customWidth="1"/>
    <col min="9392" max="9399" width="11" style="7" customWidth="1"/>
    <col min="9400" max="9644" width="9.140625" style="7"/>
    <col min="9645" max="9645" width="20.140625" style="7" customWidth="1"/>
    <col min="9646" max="9646" width="4" style="7" customWidth="1"/>
    <col min="9647" max="9647" width="19.5703125" style="7" customWidth="1"/>
    <col min="9648" max="9655" width="11" style="7" customWidth="1"/>
    <col min="9656" max="9900" width="9.140625" style="7"/>
    <col min="9901" max="9901" width="20.140625" style="7" customWidth="1"/>
    <col min="9902" max="9902" width="4" style="7" customWidth="1"/>
    <col min="9903" max="9903" width="19.5703125" style="7" customWidth="1"/>
    <col min="9904" max="9911" width="11" style="7" customWidth="1"/>
    <col min="9912" max="10156" width="9.140625" style="7"/>
    <col min="10157" max="10157" width="20.140625" style="7" customWidth="1"/>
    <col min="10158" max="10158" width="4" style="7" customWidth="1"/>
    <col min="10159" max="10159" width="19.5703125" style="7" customWidth="1"/>
    <col min="10160" max="10167" width="11" style="7" customWidth="1"/>
    <col min="10168" max="10412" width="9.140625" style="7"/>
    <col min="10413" max="10413" width="20.140625" style="7" customWidth="1"/>
    <col min="10414" max="10414" width="4" style="7" customWidth="1"/>
    <col min="10415" max="10415" width="19.5703125" style="7" customWidth="1"/>
    <col min="10416" max="10423" width="11" style="7" customWidth="1"/>
    <col min="10424" max="10668" width="9.140625" style="7"/>
    <col min="10669" max="10669" width="20.140625" style="7" customWidth="1"/>
    <col min="10670" max="10670" width="4" style="7" customWidth="1"/>
    <col min="10671" max="10671" width="19.5703125" style="7" customWidth="1"/>
    <col min="10672" max="10679" width="11" style="7" customWidth="1"/>
    <col min="10680" max="10924" width="9.140625" style="7"/>
    <col min="10925" max="10925" width="20.140625" style="7" customWidth="1"/>
    <col min="10926" max="10926" width="4" style="7" customWidth="1"/>
    <col min="10927" max="10927" width="19.5703125" style="7" customWidth="1"/>
    <col min="10928" max="10935" width="11" style="7" customWidth="1"/>
    <col min="10936" max="11180" width="9.140625" style="7"/>
    <col min="11181" max="11181" width="20.140625" style="7" customWidth="1"/>
    <col min="11182" max="11182" width="4" style="7" customWidth="1"/>
    <col min="11183" max="11183" width="19.5703125" style="7" customWidth="1"/>
    <col min="11184" max="11191" width="11" style="7" customWidth="1"/>
    <col min="11192" max="11436" width="9.140625" style="7"/>
    <col min="11437" max="11437" width="20.140625" style="7" customWidth="1"/>
    <col min="11438" max="11438" width="4" style="7" customWidth="1"/>
    <col min="11439" max="11439" width="19.5703125" style="7" customWidth="1"/>
    <col min="11440" max="11447" width="11" style="7" customWidth="1"/>
    <col min="11448" max="11692" width="9.140625" style="7"/>
    <col min="11693" max="11693" width="20.140625" style="7" customWidth="1"/>
    <col min="11694" max="11694" width="4" style="7" customWidth="1"/>
    <col min="11695" max="11695" width="19.5703125" style="7" customWidth="1"/>
    <col min="11696" max="11703" width="11" style="7" customWidth="1"/>
    <col min="11704" max="11948" width="9.140625" style="7"/>
    <col min="11949" max="11949" width="20.140625" style="7" customWidth="1"/>
    <col min="11950" max="11950" width="4" style="7" customWidth="1"/>
    <col min="11951" max="11951" width="19.5703125" style="7" customWidth="1"/>
    <col min="11952" max="11959" width="11" style="7" customWidth="1"/>
    <col min="11960" max="12204" width="9.140625" style="7"/>
    <col min="12205" max="12205" width="20.140625" style="7" customWidth="1"/>
    <col min="12206" max="12206" width="4" style="7" customWidth="1"/>
    <col min="12207" max="12207" width="19.5703125" style="7" customWidth="1"/>
    <col min="12208" max="12215" width="11" style="7" customWidth="1"/>
    <col min="12216" max="12460" width="9.140625" style="7"/>
    <col min="12461" max="12461" width="20.140625" style="7" customWidth="1"/>
    <col min="12462" max="12462" width="4" style="7" customWidth="1"/>
    <col min="12463" max="12463" width="19.5703125" style="7" customWidth="1"/>
    <col min="12464" max="12471" width="11" style="7" customWidth="1"/>
    <col min="12472" max="12716" width="9.140625" style="7"/>
    <col min="12717" max="12717" width="20.140625" style="7" customWidth="1"/>
    <col min="12718" max="12718" width="4" style="7" customWidth="1"/>
    <col min="12719" max="12719" width="19.5703125" style="7" customWidth="1"/>
    <col min="12720" max="12727" width="11" style="7" customWidth="1"/>
    <col min="12728" max="12972" width="9.140625" style="7"/>
    <col min="12973" max="12973" width="20.140625" style="7" customWidth="1"/>
    <col min="12974" max="12974" width="4" style="7" customWidth="1"/>
    <col min="12975" max="12975" width="19.5703125" style="7" customWidth="1"/>
    <col min="12976" max="12983" width="11" style="7" customWidth="1"/>
    <col min="12984" max="13228" width="9.140625" style="7"/>
    <col min="13229" max="13229" width="20.140625" style="7" customWidth="1"/>
    <col min="13230" max="13230" width="4" style="7" customWidth="1"/>
    <col min="13231" max="13231" width="19.5703125" style="7" customWidth="1"/>
    <col min="13232" max="13239" width="11" style="7" customWidth="1"/>
    <col min="13240" max="13484" width="9.140625" style="7"/>
    <col min="13485" max="13485" width="20.140625" style="7" customWidth="1"/>
    <col min="13486" max="13486" width="4" style="7" customWidth="1"/>
    <col min="13487" max="13487" width="19.5703125" style="7" customWidth="1"/>
    <col min="13488" max="13495" width="11" style="7" customWidth="1"/>
    <col min="13496" max="13740" width="9.140625" style="7"/>
    <col min="13741" max="13741" width="20.140625" style="7" customWidth="1"/>
    <col min="13742" max="13742" width="4" style="7" customWidth="1"/>
    <col min="13743" max="13743" width="19.5703125" style="7" customWidth="1"/>
    <col min="13744" max="13751" width="11" style="7" customWidth="1"/>
    <col min="13752" max="13996" width="9.140625" style="7"/>
    <col min="13997" max="13997" width="20.140625" style="7" customWidth="1"/>
    <col min="13998" max="13998" width="4" style="7" customWidth="1"/>
    <col min="13999" max="13999" width="19.5703125" style="7" customWidth="1"/>
    <col min="14000" max="14007" width="11" style="7" customWidth="1"/>
    <col min="14008" max="14252" width="9.140625" style="7"/>
    <col min="14253" max="14253" width="20.140625" style="7" customWidth="1"/>
    <col min="14254" max="14254" width="4" style="7" customWidth="1"/>
    <col min="14255" max="14255" width="19.5703125" style="7" customWidth="1"/>
    <col min="14256" max="14263" width="11" style="7" customWidth="1"/>
    <col min="14264" max="14508" width="9.140625" style="7"/>
    <col min="14509" max="14509" width="20.140625" style="7" customWidth="1"/>
    <col min="14510" max="14510" width="4" style="7" customWidth="1"/>
    <col min="14511" max="14511" width="19.5703125" style="7" customWidth="1"/>
    <col min="14512" max="14519" width="11" style="7" customWidth="1"/>
    <col min="14520" max="14764" width="9.140625" style="7"/>
    <col min="14765" max="14765" width="20.140625" style="7" customWidth="1"/>
    <col min="14766" max="14766" width="4" style="7" customWidth="1"/>
    <col min="14767" max="14767" width="19.5703125" style="7" customWidth="1"/>
    <col min="14768" max="14775" width="11" style="7" customWidth="1"/>
    <col min="14776" max="15020" width="9.140625" style="7"/>
    <col min="15021" max="15021" width="20.140625" style="7" customWidth="1"/>
    <col min="15022" max="15022" width="4" style="7" customWidth="1"/>
    <col min="15023" max="15023" width="19.5703125" style="7" customWidth="1"/>
    <col min="15024" max="15031" width="11" style="7" customWidth="1"/>
    <col min="15032" max="15276" width="9.140625" style="7"/>
    <col min="15277" max="15277" width="20.140625" style="7" customWidth="1"/>
    <col min="15278" max="15278" width="4" style="7" customWidth="1"/>
    <col min="15279" max="15279" width="19.5703125" style="7" customWidth="1"/>
    <col min="15280" max="15287" width="11" style="7" customWidth="1"/>
    <col min="15288" max="15532" width="9.140625" style="7"/>
    <col min="15533" max="15533" width="20.140625" style="7" customWidth="1"/>
    <col min="15534" max="15534" width="4" style="7" customWidth="1"/>
    <col min="15535" max="15535" width="19.5703125" style="7" customWidth="1"/>
    <col min="15536" max="15543" width="11" style="7" customWidth="1"/>
    <col min="15544" max="15788" width="9.140625" style="7"/>
    <col min="15789" max="15789" width="20.140625" style="7" customWidth="1"/>
    <col min="15790" max="15790" width="4" style="7" customWidth="1"/>
    <col min="15791" max="15791" width="19.5703125" style="7" customWidth="1"/>
    <col min="15792" max="15799" width="11" style="7" customWidth="1"/>
    <col min="15800" max="16044" width="9.140625" style="7"/>
    <col min="16045" max="16045" width="20.140625" style="7" customWidth="1"/>
    <col min="16046" max="16046" width="4" style="7" customWidth="1"/>
    <col min="16047" max="16047" width="19.5703125" style="7" customWidth="1"/>
    <col min="16048" max="16055" width="11" style="7" customWidth="1"/>
    <col min="16056" max="16384" width="9.140625" style="7"/>
  </cols>
  <sheetData>
    <row r="1" spans="1:3" ht="30" customHeight="1" x14ac:dyDescent="0.25">
      <c r="A1" s="641" t="s">
        <v>70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222">
        <f>SUM(B7:B18)</f>
        <v>47485700</v>
      </c>
      <c r="C5" s="222">
        <f>SUM(C7:C18)</f>
        <v>45968160</v>
      </c>
    </row>
    <row r="6" spans="1:3" s="12" customFormat="1" x14ac:dyDescent="0.25">
      <c r="A6" s="10" t="s">
        <v>4</v>
      </c>
      <c r="B6" s="74"/>
      <c r="C6" s="74"/>
    </row>
    <row r="7" spans="1:3" s="12" customFormat="1" x14ac:dyDescent="0.25">
      <c r="A7" s="13" t="s">
        <v>8</v>
      </c>
      <c r="B7" s="252">
        <v>16558399.15</v>
      </c>
      <c r="C7" s="252">
        <v>16558399.15</v>
      </c>
    </row>
    <row r="8" spans="1:3" s="12" customFormat="1" x14ac:dyDescent="0.25">
      <c r="A8" s="13" t="s">
        <v>13</v>
      </c>
      <c r="B8" s="252"/>
      <c r="C8" s="252"/>
    </row>
    <row r="9" spans="1:3" s="12" customFormat="1" x14ac:dyDescent="0.25">
      <c r="A9" s="13" t="s">
        <v>9</v>
      </c>
      <c r="B9" s="252">
        <v>4953427.01</v>
      </c>
      <c r="C9" s="252">
        <v>4953427.01</v>
      </c>
    </row>
    <row r="10" spans="1:3" s="12" customFormat="1" x14ac:dyDescent="0.25">
      <c r="A10" s="13" t="s">
        <v>10</v>
      </c>
      <c r="B10" s="252">
        <v>31316.45</v>
      </c>
      <c r="C10" s="252">
        <v>31316.45</v>
      </c>
    </row>
    <row r="11" spans="1:3" s="12" customFormat="1" x14ac:dyDescent="0.25">
      <c r="A11" s="13" t="s">
        <v>15</v>
      </c>
      <c r="B11" s="252">
        <v>132305.07</v>
      </c>
      <c r="C11" s="252">
        <v>132305.07</v>
      </c>
    </row>
    <row r="12" spans="1:3" s="12" customFormat="1" ht="23.25" x14ac:dyDescent="0.25">
      <c r="A12" s="13" t="s">
        <v>14</v>
      </c>
      <c r="B12" s="252"/>
      <c r="C12" s="252"/>
    </row>
    <row r="13" spans="1:3" s="12" customFormat="1" x14ac:dyDescent="0.25">
      <c r="A13" s="13" t="s">
        <v>16</v>
      </c>
      <c r="B13" s="252">
        <v>0</v>
      </c>
      <c r="C13" s="252">
        <v>0</v>
      </c>
    </row>
    <row r="14" spans="1:3" s="12" customFormat="1" x14ac:dyDescent="0.25">
      <c r="A14" s="13" t="s">
        <v>11</v>
      </c>
      <c r="B14" s="252">
        <v>11700824.24</v>
      </c>
      <c r="C14" s="252">
        <v>11700824.24</v>
      </c>
    </row>
    <row r="15" spans="1:3" s="12" customFormat="1" x14ac:dyDescent="0.25">
      <c r="A15" s="13" t="s">
        <v>12</v>
      </c>
      <c r="B15" s="252">
        <v>9070702.0199999996</v>
      </c>
      <c r="C15" s="252">
        <v>7556802.0199999996</v>
      </c>
    </row>
    <row r="16" spans="1:3" s="12" customFormat="1" x14ac:dyDescent="0.25">
      <c r="A16" s="10" t="s">
        <v>5</v>
      </c>
      <c r="B16" s="252">
        <v>30000</v>
      </c>
      <c r="C16" s="252">
        <v>30000</v>
      </c>
    </row>
    <row r="17" spans="1:3" s="12" customFormat="1" ht="30" customHeight="1" x14ac:dyDescent="0.25">
      <c r="A17" s="10" t="s">
        <v>6</v>
      </c>
      <c r="B17" s="252">
        <v>921884.57</v>
      </c>
      <c r="C17" s="252">
        <v>921884.57</v>
      </c>
    </row>
    <row r="18" spans="1:3" s="12" customFormat="1" ht="25.5" x14ac:dyDescent="0.25">
      <c r="A18" s="10" t="s">
        <v>7</v>
      </c>
      <c r="B18" s="252">
        <v>4086841.49</v>
      </c>
      <c r="C18" s="252">
        <v>4083201.49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222">
        <f>SUM(B24:B34)</f>
        <v>52741300</v>
      </c>
      <c r="C22" s="222">
        <f>SUM(C24:C34)</f>
        <v>50537913.400000006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256">
        <v>29422031.539999999</v>
      </c>
      <c r="C24" s="256">
        <v>29380769.449999999</v>
      </c>
    </row>
    <row r="25" spans="1:3" s="12" customFormat="1" x14ac:dyDescent="0.25">
      <c r="A25" s="13" t="s">
        <v>13</v>
      </c>
      <c r="B25" s="256">
        <v>36859.980000000003</v>
      </c>
      <c r="C25" s="256">
        <v>36859.980000000003</v>
      </c>
    </row>
    <row r="26" spans="1:3" s="12" customFormat="1" x14ac:dyDescent="0.25">
      <c r="A26" s="13" t="s">
        <v>9</v>
      </c>
      <c r="B26" s="256">
        <v>8760638.4600000009</v>
      </c>
      <c r="C26" s="256">
        <v>8746970.5299999993</v>
      </c>
    </row>
    <row r="27" spans="1:3" s="12" customFormat="1" x14ac:dyDescent="0.25">
      <c r="A27" s="13" t="s">
        <v>10</v>
      </c>
      <c r="B27" s="256">
        <v>55180.11</v>
      </c>
      <c r="C27" s="256">
        <v>55180.11</v>
      </c>
    </row>
    <row r="28" spans="1:3" s="12" customFormat="1" ht="23.25" x14ac:dyDescent="0.25">
      <c r="A28" s="13" t="s">
        <v>14</v>
      </c>
      <c r="B28" s="256">
        <v>132804.37</v>
      </c>
      <c r="C28" s="256">
        <v>132804.37</v>
      </c>
    </row>
    <row r="29" spans="1:3" s="12" customFormat="1" x14ac:dyDescent="0.25">
      <c r="A29" s="13" t="s">
        <v>18</v>
      </c>
      <c r="B29" s="256">
        <v>304970.38</v>
      </c>
      <c r="C29" s="256">
        <v>304970.38</v>
      </c>
    </row>
    <row r="30" spans="1:3" s="12" customFormat="1" x14ac:dyDescent="0.25">
      <c r="A30" s="13" t="s">
        <v>11</v>
      </c>
      <c r="B30" s="256">
        <v>264538.21999999997</v>
      </c>
      <c r="C30" s="256">
        <v>264538.21999999997</v>
      </c>
    </row>
    <row r="31" spans="1:3" s="12" customFormat="1" x14ac:dyDescent="0.25">
      <c r="A31" s="13" t="s">
        <v>12</v>
      </c>
      <c r="B31" s="256">
        <v>6009867.0800000001</v>
      </c>
      <c r="C31" s="256">
        <v>3861410.5</v>
      </c>
    </row>
    <row r="32" spans="1:3" s="12" customFormat="1" x14ac:dyDescent="0.25">
      <c r="A32" s="10" t="s">
        <v>5</v>
      </c>
      <c r="B32" s="256">
        <v>492515.88</v>
      </c>
      <c r="C32" s="256">
        <v>492515.88</v>
      </c>
    </row>
    <row r="33" spans="1:3" s="12" customFormat="1" ht="25.5" x14ac:dyDescent="0.25">
      <c r="A33" s="10" t="s">
        <v>6</v>
      </c>
      <c r="B33" s="256">
        <v>2788552</v>
      </c>
      <c r="C33" s="256">
        <v>2788552</v>
      </c>
    </row>
    <row r="34" spans="1:3" s="12" customFormat="1" ht="25.5" x14ac:dyDescent="0.25">
      <c r="A34" s="10" t="s">
        <v>7</v>
      </c>
      <c r="B34" s="256">
        <v>4473341.9800000004</v>
      </c>
      <c r="C34" s="256">
        <v>4473341.9800000004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30209080</v>
      </c>
      <c r="C38" s="8">
        <f>SUM(C40:C50)</f>
        <v>28400654.150000002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253">
        <v>17807399</v>
      </c>
      <c r="C40" s="253">
        <v>17807399</v>
      </c>
    </row>
    <row r="41" spans="1:3" s="12" customFormat="1" x14ac:dyDescent="0.25">
      <c r="A41" s="13" t="s">
        <v>13</v>
      </c>
      <c r="B41" s="252"/>
      <c r="C41" s="252"/>
    </row>
    <row r="42" spans="1:3" s="12" customFormat="1" x14ac:dyDescent="0.25">
      <c r="A42" s="13" t="s">
        <v>9</v>
      </c>
      <c r="B42" s="254">
        <v>5295981</v>
      </c>
      <c r="C42" s="254">
        <v>5295981</v>
      </c>
    </row>
    <row r="43" spans="1:3" s="12" customFormat="1" x14ac:dyDescent="0.25">
      <c r="A43" s="13" t="s">
        <v>10</v>
      </c>
      <c r="B43" s="254">
        <v>29609</v>
      </c>
      <c r="C43" s="254">
        <v>29609</v>
      </c>
    </row>
    <row r="44" spans="1:3" s="12" customFormat="1" ht="23.25" x14ac:dyDescent="0.25">
      <c r="A44" s="13" t="s">
        <v>14</v>
      </c>
      <c r="B44" s="252"/>
      <c r="C44" s="252"/>
    </row>
    <row r="45" spans="1:3" s="12" customFormat="1" x14ac:dyDescent="0.25">
      <c r="A45" s="13" t="s">
        <v>18</v>
      </c>
      <c r="B45" s="252"/>
      <c r="C45" s="252"/>
    </row>
    <row r="46" spans="1:3" s="12" customFormat="1" x14ac:dyDescent="0.25">
      <c r="A46" s="13" t="s">
        <v>11</v>
      </c>
      <c r="B46" s="255">
        <v>139035</v>
      </c>
      <c r="C46" s="255">
        <v>139035</v>
      </c>
    </row>
    <row r="47" spans="1:3" s="12" customFormat="1" x14ac:dyDescent="0.25">
      <c r="A47" s="13" t="s">
        <v>12</v>
      </c>
      <c r="B47" s="255">
        <v>2572955</v>
      </c>
      <c r="C47" s="255">
        <v>1033804.3</v>
      </c>
    </row>
    <row r="48" spans="1:3" s="12" customFormat="1" x14ac:dyDescent="0.25">
      <c r="A48" s="10" t="s">
        <v>5</v>
      </c>
      <c r="B48" s="255">
        <v>22967</v>
      </c>
      <c r="C48" s="255">
        <v>22967</v>
      </c>
    </row>
    <row r="49" spans="1:3" s="12" customFormat="1" ht="25.5" x14ac:dyDescent="0.25">
      <c r="A49" s="10" t="s">
        <v>6</v>
      </c>
      <c r="B49" s="256">
        <v>173186</v>
      </c>
      <c r="C49" s="256">
        <v>173186</v>
      </c>
    </row>
    <row r="50" spans="1:3" s="12" customFormat="1" ht="25.5" x14ac:dyDescent="0.25">
      <c r="A50" s="10" t="s">
        <v>7</v>
      </c>
      <c r="B50" s="256">
        <v>4167948</v>
      </c>
      <c r="C50" s="256">
        <v>3898672.85</v>
      </c>
    </row>
    <row r="51" spans="1:3" s="12" customFormat="1" x14ac:dyDescent="0.25">
      <c r="A51" s="10"/>
      <c r="B51" s="229"/>
      <c r="C51" s="229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222">
        <f>B56+B58+B59+B61+B62+B63+B64+B65+B66+B57+B60</f>
        <v>17349850</v>
      </c>
      <c r="C54" s="222">
        <f>C56+C58+C59+C61+C62+C63+C64+C65+C66+C57+C60</f>
        <v>16287550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256">
        <v>10222051</v>
      </c>
      <c r="C56" s="256">
        <v>10222051</v>
      </c>
    </row>
    <row r="57" spans="1:3" s="12" customFormat="1" x14ac:dyDescent="0.25">
      <c r="A57" s="13" t="s">
        <v>13</v>
      </c>
      <c r="B57" s="256">
        <v>0</v>
      </c>
      <c r="C57" s="256">
        <v>0</v>
      </c>
    </row>
    <row r="58" spans="1:3" s="12" customFormat="1" x14ac:dyDescent="0.25">
      <c r="A58" s="13" t="s">
        <v>9</v>
      </c>
      <c r="B58" s="256">
        <v>3063349</v>
      </c>
      <c r="C58" s="256">
        <v>3063349</v>
      </c>
    </row>
    <row r="59" spans="1:3" s="12" customFormat="1" x14ac:dyDescent="0.25">
      <c r="A59" s="13" t="s">
        <v>10</v>
      </c>
      <c r="B59" s="256">
        <v>14000</v>
      </c>
      <c r="C59" s="256">
        <v>14000</v>
      </c>
    </row>
    <row r="60" spans="1:3" s="12" customFormat="1" ht="23.25" x14ac:dyDescent="0.25">
      <c r="A60" s="13" t="s">
        <v>14</v>
      </c>
      <c r="B60" s="256">
        <v>30000</v>
      </c>
      <c r="C60" s="256">
        <v>30000</v>
      </c>
    </row>
    <row r="61" spans="1:3" s="12" customFormat="1" x14ac:dyDescent="0.25">
      <c r="A61" s="13" t="s">
        <v>21</v>
      </c>
      <c r="B61" s="256">
        <v>42000</v>
      </c>
      <c r="C61" s="256">
        <v>42000</v>
      </c>
    </row>
    <row r="62" spans="1:3" s="12" customFormat="1" x14ac:dyDescent="0.25">
      <c r="A62" s="13" t="s">
        <v>11</v>
      </c>
      <c r="B62" s="256">
        <v>46467.519999999997</v>
      </c>
      <c r="C62" s="256">
        <v>46467.519999999997</v>
      </c>
    </row>
    <row r="63" spans="1:3" s="12" customFormat="1" x14ac:dyDescent="0.25">
      <c r="A63" s="13" t="s">
        <v>12</v>
      </c>
      <c r="B63" s="256">
        <v>1352712.48</v>
      </c>
      <c r="C63" s="256">
        <v>290412.48</v>
      </c>
    </row>
    <row r="64" spans="1:3" s="12" customFormat="1" x14ac:dyDescent="0.25">
      <c r="A64" s="10" t="s">
        <v>5</v>
      </c>
      <c r="B64" s="256">
        <v>0</v>
      </c>
      <c r="C64" s="256">
        <v>0</v>
      </c>
    </row>
    <row r="65" spans="1:3" s="12" customFormat="1" ht="25.5" x14ac:dyDescent="0.25">
      <c r="A65" s="10" t="s">
        <v>6</v>
      </c>
      <c r="B65" s="256">
        <v>149159.72</v>
      </c>
      <c r="C65" s="256">
        <v>149159.72</v>
      </c>
    </row>
    <row r="66" spans="1:3" s="12" customFormat="1" ht="25.5" x14ac:dyDescent="0.25">
      <c r="A66" s="10" t="s">
        <v>7</v>
      </c>
      <c r="B66" s="256">
        <v>2430110.2799999998</v>
      </c>
      <c r="C66" s="256">
        <v>2430110.2799999998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4"/>
      <c r="B68" s="14"/>
      <c r="C68" s="14"/>
    </row>
    <row r="69" spans="1:3" s="12" customFormat="1" x14ac:dyDescent="0.25">
      <c r="A69" s="15" t="s">
        <v>0</v>
      </c>
      <c r="B69" s="15" t="s">
        <v>2</v>
      </c>
      <c r="C69" s="15" t="s">
        <v>3</v>
      </c>
    </row>
    <row r="70" spans="1:3" s="12" customFormat="1" x14ac:dyDescent="0.25">
      <c r="A70" s="15" t="s">
        <v>1</v>
      </c>
      <c r="B70" s="15">
        <v>2</v>
      </c>
      <c r="C70" s="15">
        <v>3</v>
      </c>
    </row>
    <row r="71" spans="1:3" s="12" customFormat="1" x14ac:dyDescent="0.25">
      <c r="A71" s="3" t="s">
        <v>23</v>
      </c>
      <c r="B71" s="222">
        <f>B73+B75+B76+B79+B80+B81+B82+B83+B74+B77+B78</f>
        <v>26887900</v>
      </c>
      <c r="C71" s="222">
        <f>SUM(C73:C83)</f>
        <v>26395528.060000002</v>
      </c>
    </row>
    <row r="72" spans="1:3" s="12" customFormat="1" x14ac:dyDescent="0.25">
      <c r="A72" s="10" t="s">
        <v>4</v>
      </c>
      <c r="B72" s="74"/>
      <c r="C72" s="74"/>
    </row>
    <row r="73" spans="1:3" s="12" customFormat="1" x14ac:dyDescent="0.25">
      <c r="A73" s="13" t="s">
        <v>8</v>
      </c>
      <c r="B73" s="256">
        <v>14492817</v>
      </c>
      <c r="C73" s="256">
        <v>14172583.630000001</v>
      </c>
    </row>
    <row r="74" spans="1:3" s="12" customFormat="1" x14ac:dyDescent="0.25">
      <c r="A74" s="13" t="s">
        <v>13</v>
      </c>
      <c r="B74" s="256">
        <v>21815</v>
      </c>
      <c r="C74" s="256">
        <v>21815</v>
      </c>
    </row>
    <row r="75" spans="1:3" s="12" customFormat="1" x14ac:dyDescent="0.25">
      <c r="A75" s="13" t="s">
        <v>9</v>
      </c>
      <c r="B75" s="256">
        <v>4345097</v>
      </c>
      <c r="C75" s="256">
        <v>4245979.83</v>
      </c>
    </row>
    <row r="76" spans="1:3" s="12" customFormat="1" x14ac:dyDescent="0.25">
      <c r="A76" s="13" t="s">
        <v>10</v>
      </c>
      <c r="B76" s="256">
        <v>15536.3</v>
      </c>
      <c r="C76" s="256">
        <v>15536.3</v>
      </c>
    </row>
    <row r="77" spans="1:3" s="12" customFormat="1" ht="23.25" x14ac:dyDescent="0.25">
      <c r="A77" s="13" t="s">
        <v>14</v>
      </c>
      <c r="B77" s="256">
        <v>57430</v>
      </c>
      <c r="C77" s="256">
        <v>57430</v>
      </c>
    </row>
    <row r="78" spans="1:3" s="12" customFormat="1" x14ac:dyDescent="0.25">
      <c r="A78" s="13" t="s">
        <v>21</v>
      </c>
      <c r="B78" s="256">
        <v>77631.81</v>
      </c>
      <c r="C78" s="256">
        <v>77631.81</v>
      </c>
    </row>
    <row r="79" spans="1:3" s="12" customFormat="1" x14ac:dyDescent="0.25">
      <c r="A79" s="13" t="s">
        <v>11</v>
      </c>
      <c r="B79" s="256">
        <v>172741</v>
      </c>
      <c r="C79" s="256">
        <v>172741</v>
      </c>
    </row>
    <row r="80" spans="1:3" s="12" customFormat="1" x14ac:dyDescent="0.25">
      <c r="A80" s="13" t="s">
        <v>12</v>
      </c>
      <c r="B80" s="256">
        <v>424216.84</v>
      </c>
      <c r="C80" s="256">
        <v>424216.84</v>
      </c>
    </row>
    <row r="81" spans="1:3" s="12" customFormat="1" x14ac:dyDescent="0.25">
      <c r="A81" s="10" t="s">
        <v>5</v>
      </c>
      <c r="B81" s="256">
        <v>37241</v>
      </c>
      <c r="C81" s="256">
        <v>37241</v>
      </c>
    </row>
    <row r="82" spans="1:3" s="12" customFormat="1" ht="25.5" x14ac:dyDescent="0.25">
      <c r="A82" s="10" t="s">
        <v>6</v>
      </c>
      <c r="B82" s="256">
        <v>1950556</v>
      </c>
      <c r="C82" s="256">
        <v>1950556</v>
      </c>
    </row>
    <row r="83" spans="1:3" s="12" customFormat="1" ht="25.5" x14ac:dyDescent="0.25">
      <c r="A83" s="10" t="s">
        <v>7</v>
      </c>
      <c r="B83" s="256">
        <v>5292818.05</v>
      </c>
      <c r="C83" s="256">
        <v>5219796.6500000004</v>
      </c>
    </row>
    <row r="84" spans="1:3" s="12" customFormat="1" x14ac:dyDescent="0.25">
      <c r="A84" s="14"/>
      <c r="B84" s="14"/>
      <c r="C84" s="14"/>
    </row>
    <row r="85" spans="1:3" s="12" customFormat="1" x14ac:dyDescent="0.25">
      <c r="A85" s="15" t="s">
        <v>0</v>
      </c>
      <c r="B85" s="15" t="s">
        <v>2</v>
      </c>
      <c r="C85" s="15" t="s">
        <v>3</v>
      </c>
    </row>
    <row r="86" spans="1:3" s="12" customFormat="1" x14ac:dyDescent="0.25">
      <c r="A86" s="15" t="s">
        <v>1</v>
      </c>
      <c r="B86" s="15">
        <v>2</v>
      </c>
      <c r="C86" s="15">
        <v>3</v>
      </c>
    </row>
    <row r="87" spans="1:3" s="12" customFormat="1" ht="18" customHeight="1" x14ac:dyDescent="0.25">
      <c r="A87" s="3" t="s">
        <v>24</v>
      </c>
      <c r="B87" s="222">
        <f>SUM(B89:B99)</f>
        <v>40044420</v>
      </c>
      <c r="C87" s="222">
        <f>SUM(C89:C99)</f>
        <v>38783089</v>
      </c>
    </row>
    <row r="88" spans="1:3" s="12" customFormat="1" x14ac:dyDescent="0.25">
      <c r="A88" s="10" t="s">
        <v>4</v>
      </c>
      <c r="B88" s="74"/>
      <c r="C88" s="74"/>
    </row>
    <row r="89" spans="1:3" s="12" customFormat="1" x14ac:dyDescent="0.25">
      <c r="A89" s="13" t="s">
        <v>8</v>
      </c>
      <c r="B89" s="250">
        <v>22030800</v>
      </c>
      <c r="C89" s="256">
        <v>22030800</v>
      </c>
    </row>
    <row r="90" spans="1:3" s="12" customFormat="1" x14ac:dyDescent="0.25">
      <c r="A90" s="13" t="s">
        <v>13</v>
      </c>
      <c r="B90" s="250">
        <v>0</v>
      </c>
      <c r="C90" s="250">
        <v>0</v>
      </c>
    </row>
    <row r="91" spans="1:3" s="12" customFormat="1" x14ac:dyDescent="0.25">
      <c r="A91" s="13" t="s">
        <v>9</v>
      </c>
      <c r="B91" s="250">
        <v>6550900</v>
      </c>
      <c r="C91" s="256">
        <v>6550900</v>
      </c>
    </row>
    <row r="92" spans="1:3" s="12" customFormat="1" x14ac:dyDescent="0.25">
      <c r="A92" s="13" t="s">
        <v>10</v>
      </c>
      <c r="B92" s="250">
        <v>45980.18</v>
      </c>
      <c r="C92" s="256">
        <v>45980.18</v>
      </c>
    </row>
    <row r="93" spans="1:3" s="12" customFormat="1" ht="23.25" x14ac:dyDescent="0.25">
      <c r="A93" s="13" t="s">
        <v>14</v>
      </c>
      <c r="B93" s="250">
        <v>0</v>
      </c>
      <c r="C93" s="250">
        <v>0</v>
      </c>
    </row>
    <row r="94" spans="1:3" s="12" customFormat="1" x14ac:dyDescent="0.25">
      <c r="A94" s="13" t="s">
        <v>21</v>
      </c>
      <c r="B94" s="250">
        <v>251072.41</v>
      </c>
      <c r="C94" s="256">
        <v>251072.41</v>
      </c>
    </row>
    <row r="95" spans="1:3" s="12" customFormat="1" x14ac:dyDescent="0.25">
      <c r="A95" s="13" t="s">
        <v>11</v>
      </c>
      <c r="B95" s="250">
        <v>78168</v>
      </c>
      <c r="C95" s="256">
        <v>78168</v>
      </c>
    </row>
    <row r="96" spans="1:3" s="12" customFormat="1" x14ac:dyDescent="0.25">
      <c r="A96" s="13" t="s">
        <v>12</v>
      </c>
      <c r="B96" s="250">
        <v>3004137.54</v>
      </c>
      <c r="C96" s="229">
        <v>1742806.54</v>
      </c>
    </row>
    <row r="97" spans="1:3" s="12" customFormat="1" x14ac:dyDescent="0.25">
      <c r="A97" s="10" t="s">
        <v>5</v>
      </c>
      <c r="B97" s="250">
        <v>82945.279999999999</v>
      </c>
      <c r="C97" s="229">
        <v>82945.279999999999</v>
      </c>
    </row>
    <row r="98" spans="1:3" s="12" customFormat="1" ht="25.5" x14ac:dyDescent="0.25">
      <c r="A98" s="10" t="s">
        <v>6</v>
      </c>
      <c r="B98" s="250">
        <v>2942741.67</v>
      </c>
      <c r="C98" s="256">
        <v>2942741.67</v>
      </c>
    </row>
    <row r="99" spans="1:3" s="12" customFormat="1" ht="25.5" x14ac:dyDescent="0.25">
      <c r="A99" s="10" t="s">
        <v>7</v>
      </c>
      <c r="B99" s="250">
        <v>5057674.92</v>
      </c>
      <c r="C99" s="256">
        <v>5057674.92</v>
      </c>
    </row>
    <row r="100" spans="1:3" s="12" customFormat="1" x14ac:dyDescent="0.25">
      <c r="A100" s="14"/>
      <c r="B100" s="14"/>
      <c r="C100" s="14"/>
    </row>
    <row r="101" spans="1:3" s="12" customFormat="1" x14ac:dyDescent="0.25">
      <c r="A101" s="15" t="s">
        <v>0</v>
      </c>
      <c r="B101" s="15" t="s">
        <v>2</v>
      </c>
      <c r="C101" s="15" t="s">
        <v>3</v>
      </c>
    </row>
    <row r="102" spans="1:3" s="12" customFormat="1" x14ac:dyDescent="0.25">
      <c r="A102" s="15" t="s">
        <v>1</v>
      </c>
      <c r="B102" s="15">
        <v>2</v>
      </c>
      <c r="C102" s="15">
        <v>3</v>
      </c>
    </row>
    <row r="103" spans="1:3" s="12" customFormat="1" x14ac:dyDescent="0.25">
      <c r="A103" s="3" t="s">
        <v>25</v>
      </c>
      <c r="B103" s="8">
        <f>SUM(B105:B115)</f>
        <v>38257900</v>
      </c>
      <c r="C103" s="8">
        <f>SUM(C105:C115)</f>
        <v>35777057.75</v>
      </c>
    </row>
    <row r="104" spans="1:3" s="12" customFormat="1" x14ac:dyDescent="0.25">
      <c r="A104" s="10" t="s">
        <v>4</v>
      </c>
      <c r="B104" s="11"/>
      <c r="C104" s="11"/>
    </row>
    <row r="105" spans="1:3" s="12" customFormat="1" x14ac:dyDescent="0.25">
      <c r="A105" s="13" t="s">
        <v>8</v>
      </c>
      <c r="B105" s="256">
        <v>22175672.18</v>
      </c>
      <c r="C105" s="256">
        <v>22175672.18</v>
      </c>
    </row>
    <row r="106" spans="1:3" s="12" customFormat="1" x14ac:dyDescent="0.25">
      <c r="A106" s="13" t="s">
        <v>13</v>
      </c>
      <c r="B106" s="250"/>
      <c r="C106" s="250"/>
    </row>
    <row r="107" spans="1:3" s="12" customFormat="1" x14ac:dyDescent="0.25">
      <c r="A107" s="13" t="s">
        <v>9</v>
      </c>
      <c r="B107" s="256">
        <v>6623060.25</v>
      </c>
      <c r="C107" s="256">
        <v>6623060.25</v>
      </c>
    </row>
    <row r="108" spans="1:3" s="12" customFormat="1" x14ac:dyDescent="0.25">
      <c r="A108" s="13" t="s">
        <v>10</v>
      </c>
      <c r="B108" s="256">
        <v>28985.65</v>
      </c>
      <c r="C108" s="256">
        <v>28985.65</v>
      </c>
    </row>
    <row r="109" spans="1:3" s="12" customFormat="1" ht="23.25" x14ac:dyDescent="0.25">
      <c r="A109" s="13" t="s">
        <v>14</v>
      </c>
      <c r="B109" s="250"/>
      <c r="C109" s="250"/>
    </row>
    <row r="110" spans="1:3" s="12" customFormat="1" x14ac:dyDescent="0.25">
      <c r="A110" s="13" t="s">
        <v>21</v>
      </c>
      <c r="B110" s="256">
        <v>139071.5</v>
      </c>
      <c r="C110" s="256">
        <v>139071.5</v>
      </c>
    </row>
    <row r="111" spans="1:3" s="12" customFormat="1" x14ac:dyDescent="0.25">
      <c r="A111" s="13" t="s">
        <v>11</v>
      </c>
      <c r="B111" s="256">
        <v>85367.71</v>
      </c>
      <c r="C111" s="256">
        <v>85367.71</v>
      </c>
    </row>
    <row r="112" spans="1:3" s="12" customFormat="1" x14ac:dyDescent="0.25">
      <c r="A112" s="13" t="s">
        <v>12</v>
      </c>
      <c r="B112" s="256">
        <v>2717255.67</v>
      </c>
      <c r="C112" s="256">
        <v>596455.67000000004</v>
      </c>
    </row>
    <row r="113" spans="1:3" s="12" customFormat="1" x14ac:dyDescent="0.25">
      <c r="A113" s="10" t="s">
        <v>5</v>
      </c>
      <c r="B113" s="256">
        <v>5.6</v>
      </c>
      <c r="C113" s="256">
        <v>5.6</v>
      </c>
    </row>
    <row r="114" spans="1:3" s="12" customFormat="1" ht="25.5" x14ac:dyDescent="0.25">
      <c r="A114" s="10" t="s">
        <v>6</v>
      </c>
      <c r="B114" s="256">
        <v>1826543.85</v>
      </c>
      <c r="C114" s="256">
        <v>1826543.85</v>
      </c>
    </row>
    <row r="115" spans="1:3" s="12" customFormat="1" ht="25.5" x14ac:dyDescent="0.25">
      <c r="A115" s="10" t="s">
        <v>7</v>
      </c>
      <c r="B115" s="256">
        <v>4661937.59</v>
      </c>
      <c r="C115" s="256">
        <v>4301895.34</v>
      </c>
    </row>
    <row r="116" spans="1:3" s="12" customFormat="1" x14ac:dyDescent="0.25">
      <c r="A116" s="14"/>
      <c r="B116" s="14"/>
      <c r="C116" s="14"/>
    </row>
    <row r="117" spans="1:3" s="12" customFormat="1" ht="15.75" x14ac:dyDescent="0.25">
      <c r="A117" s="16" t="s">
        <v>0</v>
      </c>
      <c r="B117" s="16" t="s">
        <v>2</v>
      </c>
      <c r="C117" s="16" t="s">
        <v>3</v>
      </c>
    </row>
    <row r="118" spans="1:3" s="12" customFormat="1" ht="15.75" x14ac:dyDescent="0.25">
      <c r="A118" s="16" t="s">
        <v>1</v>
      </c>
      <c r="B118" s="16">
        <v>2</v>
      </c>
      <c r="C118" s="16">
        <v>3</v>
      </c>
    </row>
    <row r="119" spans="1:3" s="12" customFormat="1" x14ac:dyDescent="0.25">
      <c r="A119" s="3" t="s">
        <v>26</v>
      </c>
      <c r="B119" s="8">
        <f>SUM(B121:B131)</f>
        <v>29067650</v>
      </c>
      <c r="C119" s="8">
        <f>SUM(C121:C131)</f>
        <v>26820505.999999996</v>
      </c>
    </row>
    <row r="120" spans="1:3" s="12" customFormat="1" ht="15.75" x14ac:dyDescent="0.25">
      <c r="A120" s="17" t="s">
        <v>4</v>
      </c>
      <c r="B120" s="18"/>
      <c r="C120" s="18"/>
    </row>
    <row r="121" spans="1:3" s="12" customFormat="1" x14ac:dyDescent="0.25">
      <c r="A121" s="19" t="s">
        <v>8</v>
      </c>
      <c r="B121" s="256">
        <v>15522040</v>
      </c>
      <c r="C121" s="256">
        <v>15522040</v>
      </c>
    </row>
    <row r="122" spans="1:3" s="12" customFormat="1" x14ac:dyDescent="0.25">
      <c r="A122" s="19" t="s">
        <v>13</v>
      </c>
      <c r="B122" s="256"/>
      <c r="C122" s="256"/>
    </row>
    <row r="123" spans="1:3" s="12" customFormat="1" x14ac:dyDescent="0.25">
      <c r="A123" s="19" t="s">
        <v>9</v>
      </c>
      <c r="B123" s="256">
        <v>4623760</v>
      </c>
      <c r="C123" s="256">
        <v>4623760</v>
      </c>
    </row>
    <row r="124" spans="1:3" s="12" customFormat="1" x14ac:dyDescent="0.25">
      <c r="A124" s="19" t="s">
        <v>10</v>
      </c>
      <c r="B124" s="256">
        <v>19000</v>
      </c>
      <c r="C124" s="256">
        <v>19000</v>
      </c>
    </row>
    <row r="125" spans="1:3" s="12" customFormat="1" ht="36.75" customHeight="1" x14ac:dyDescent="0.25">
      <c r="A125" s="19" t="s">
        <v>14</v>
      </c>
      <c r="B125" s="256"/>
      <c r="C125" s="256"/>
    </row>
    <row r="126" spans="1:3" s="12" customFormat="1" x14ac:dyDescent="0.25">
      <c r="A126" s="19" t="s">
        <v>15</v>
      </c>
      <c r="B126" s="256">
        <v>215490</v>
      </c>
      <c r="C126" s="256">
        <v>214306.99</v>
      </c>
    </row>
    <row r="127" spans="1:3" s="12" customFormat="1" x14ac:dyDescent="0.25">
      <c r="A127" s="19" t="s">
        <v>11</v>
      </c>
      <c r="B127" s="256">
        <v>18175</v>
      </c>
      <c r="C127" s="256">
        <v>18175</v>
      </c>
    </row>
    <row r="128" spans="1:3" s="12" customFormat="1" x14ac:dyDescent="0.25">
      <c r="A128" s="19" t="s">
        <v>12</v>
      </c>
      <c r="B128" s="256">
        <v>53335</v>
      </c>
      <c r="C128" s="256">
        <v>53332.9</v>
      </c>
    </row>
    <row r="129" spans="1:3" s="12" customFormat="1" x14ac:dyDescent="0.25">
      <c r="A129" s="10" t="s">
        <v>5</v>
      </c>
      <c r="B129" s="256">
        <v>3028926</v>
      </c>
      <c r="C129" s="256">
        <v>2602141.79</v>
      </c>
    </row>
    <row r="130" spans="1:3" s="12" customFormat="1" ht="25.5" x14ac:dyDescent="0.25">
      <c r="A130" s="10" t="s">
        <v>6</v>
      </c>
      <c r="B130" s="256">
        <v>1584296</v>
      </c>
      <c r="C130" s="256">
        <v>1584296</v>
      </c>
    </row>
    <row r="131" spans="1:3" s="12" customFormat="1" ht="25.5" x14ac:dyDescent="0.25">
      <c r="A131" s="10" t="s">
        <v>7</v>
      </c>
      <c r="B131" s="256">
        <v>4002628</v>
      </c>
      <c r="C131" s="256">
        <v>2183453.3199999998</v>
      </c>
    </row>
    <row r="132" spans="1:3" s="12" customFormat="1" x14ac:dyDescent="0.25">
      <c r="A132" s="14"/>
      <c r="B132" s="14"/>
      <c r="C132" s="14"/>
    </row>
    <row r="133" spans="1:3" s="12" customFormat="1" x14ac:dyDescent="0.25">
      <c r="A133" s="21" t="s">
        <v>0</v>
      </c>
      <c r="B133" s="21" t="s">
        <v>2</v>
      </c>
      <c r="C133" s="21" t="s">
        <v>3</v>
      </c>
    </row>
    <row r="134" spans="1:3" s="12" customFormat="1" x14ac:dyDescent="0.25">
      <c r="A134" s="21" t="s">
        <v>1</v>
      </c>
      <c r="B134" s="21">
        <v>2</v>
      </c>
      <c r="C134" s="21">
        <v>3</v>
      </c>
    </row>
    <row r="135" spans="1:3" s="12" customFormat="1" x14ac:dyDescent="0.25">
      <c r="A135" s="4" t="s">
        <v>27</v>
      </c>
      <c r="B135" s="76">
        <f>B137+B139+B140+B141+B143+B144+B145+B146+B147+B138+B142</f>
        <v>96238500</v>
      </c>
      <c r="C135" s="76">
        <f>C137+C139+C140+C141+C143+C144+C145+C146+C147+C142</f>
        <v>96238500</v>
      </c>
    </row>
    <row r="136" spans="1:3" s="12" customFormat="1" x14ac:dyDescent="0.25">
      <c r="A136" s="23" t="s">
        <v>4</v>
      </c>
      <c r="B136" s="77"/>
      <c r="C136" s="77"/>
    </row>
    <row r="137" spans="1:3" s="12" customFormat="1" x14ac:dyDescent="0.25">
      <c r="A137" s="17" t="s">
        <v>8</v>
      </c>
      <c r="B137" s="230">
        <v>69781800</v>
      </c>
      <c r="C137" s="230">
        <v>69781800</v>
      </c>
    </row>
    <row r="138" spans="1:3" s="12" customFormat="1" x14ac:dyDescent="0.25">
      <c r="A138" s="17" t="s">
        <v>13</v>
      </c>
      <c r="B138" s="230"/>
      <c r="C138" s="230"/>
    </row>
    <row r="139" spans="1:3" s="12" customFormat="1" x14ac:dyDescent="0.25">
      <c r="A139" s="17" t="s">
        <v>9</v>
      </c>
      <c r="B139" s="230">
        <v>20837400</v>
      </c>
      <c r="C139" s="230">
        <v>20837400</v>
      </c>
    </row>
    <row r="140" spans="1:3" s="12" customFormat="1" x14ac:dyDescent="0.25">
      <c r="A140" s="17" t="s">
        <v>10</v>
      </c>
      <c r="B140" s="230">
        <v>54000</v>
      </c>
      <c r="C140" s="230">
        <v>54000</v>
      </c>
    </row>
    <row r="141" spans="1:3" s="12" customFormat="1" x14ac:dyDescent="0.25">
      <c r="A141" s="17" t="s">
        <v>15</v>
      </c>
      <c r="B141" s="230">
        <v>602000</v>
      </c>
      <c r="C141" s="230">
        <v>602000</v>
      </c>
    </row>
    <row r="142" spans="1:3" s="12" customFormat="1" ht="23.25" x14ac:dyDescent="0.25">
      <c r="A142" s="17" t="s">
        <v>14</v>
      </c>
      <c r="B142" s="230"/>
      <c r="C142" s="230"/>
    </row>
    <row r="143" spans="1:3" s="12" customFormat="1" x14ac:dyDescent="0.25">
      <c r="A143" s="17" t="s">
        <v>11</v>
      </c>
      <c r="B143" s="230">
        <v>430000</v>
      </c>
      <c r="C143" s="230">
        <v>430000</v>
      </c>
    </row>
    <row r="144" spans="1:3" s="12" customFormat="1" x14ac:dyDescent="0.25">
      <c r="A144" s="17" t="s">
        <v>12</v>
      </c>
      <c r="B144" s="230">
        <v>1389500</v>
      </c>
      <c r="C144" s="230">
        <v>1389500</v>
      </c>
    </row>
    <row r="145" spans="1:3" s="12" customFormat="1" x14ac:dyDescent="0.25">
      <c r="A145" s="23" t="s">
        <v>5</v>
      </c>
      <c r="B145" s="230"/>
      <c r="C145" s="230"/>
    </row>
    <row r="146" spans="1:3" s="12" customFormat="1" ht="25.5" x14ac:dyDescent="0.25">
      <c r="A146" s="23" t="s">
        <v>6</v>
      </c>
      <c r="B146" s="230">
        <v>154945</v>
      </c>
      <c r="C146" s="230">
        <v>154945</v>
      </c>
    </row>
    <row r="147" spans="1:3" s="12" customFormat="1" ht="25.5" x14ac:dyDescent="0.25">
      <c r="A147" s="23" t="s">
        <v>7</v>
      </c>
      <c r="B147" s="230">
        <v>2988855</v>
      </c>
      <c r="C147" s="230">
        <v>2988855</v>
      </c>
    </row>
    <row r="148" spans="1:3" s="12" customFormat="1" x14ac:dyDescent="0.25">
      <c r="A148" s="14"/>
      <c r="B148" s="14"/>
      <c r="C148" s="14"/>
    </row>
    <row r="149" spans="1:3" s="12" customFormat="1" x14ac:dyDescent="0.25">
      <c r="A149" s="15" t="s">
        <v>0</v>
      </c>
      <c r="B149" s="15" t="s">
        <v>2</v>
      </c>
      <c r="C149" s="15" t="s">
        <v>3</v>
      </c>
    </row>
    <row r="150" spans="1:3" s="12" customFormat="1" x14ac:dyDescent="0.25">
      <c r="A150" s="15" t="s">
        <v>1</v>
      </c>
      <c r="B150" s="15">
        <v>2</v>
      </c>
      <c r="C150" s="15">
        <v>3</v>
      </c>
    </row>
    <row r="151" spans="1:3" s="12" customFormat="1" x14ac:dyDescent="0.25">
      <c r="A151" s="3" t="s">
        <v>28</v>
      </c>
      <c r="B151" s="222">
        <f>SUM(B153:B162)</f>
        <v>20035375</v>
      </c>
      <c r="C151" s="222">
        <f>SUM(C153:C162)</f>
        <v>20035375</v>
      </c>
    </row>
    <row r="152" spans="1:3" s="12" customFormat="1" x14ac:dyDescent="0.25">
      <c r="A152" s="10" t="s">
        <v>4</v>
      </c>
      <c r="B152" s="74"/>
      <c r="C152" s="74"/>
    </row>
    <row r="153" spans="1:3" s="12" customFormat="1" x14ac:dyDescent="0.25">
      <c r="A153" s="13" t="s">
        <v>8</v>
      </c>
      <c r="B153" s="256">
        <v>13696736</v>
      </c>
      <c r="C153" s="256">
        <v>13696736</v>
      </c>
    </row>
    <row r="154" spans="1:3" s="12" customFormat="1" x14ac:dyDescent="0.25">
      <c r="A154" s="13" t="s">
        <v>13</v>
      </c>
      <c r="B154" s="256"/>
      <c r="C154" s="256"/>
    </row>
    <row r="155" spans="1:3" s="12" customFormat="1" x14ac:dyDescent="0.25">
      <c r="A155" s="13" t="s">
        <v>9</v>
      </c>
      <c r="B155" s="256">
        <v>4035298.5</v>
      </c>
      <c r="C155" s="233">
        <v>4035298.5</v>
      </c>
    </row>
    <row r="156" spans="1:3" s="12" customFormat="1" x14ac:dyDescent="0.25">
      <c r="A156" s="13" t="s">
        <v>10</v>
      </c>
      <c r="B156" s="256"/>
      <c r="C156" s="256"/>
    </row>
    <row r="157" spans="1:3" s="12" customFormat="1" ht="23.25" x14ac:dyDescent="0.25">
      <c r="A157" s="13" t="s">
        <v>14</v>
      </c>
      <c r="B157" s="256"/>
      <c r="C157" s="256"/>
    </row>
    <row r="158" spans="1:3" s="12" customFormat="1" x14ac:dyDescent="0.25">
      <c r="A158" s="13" t="s">
        <v>11</v>
      </c>
      <c r="B158" s="256">
        <v>29839.9</v>
      </c>
      <c r="C158" s="256">
        <v>29839.9</v>
      </c>
    </row>
    <row r="159" spans="1:3" s="12" customFormat="1" x14ac:dyDescent="0.25">
      <c r="A159" s="13" t="s">
        <v>12</v>
      </c>
      <c r="B159" s="256" t="s">
        <v>50</v>
      </c>
      <c r="C159" s="256"/>
    </row>
    <row r="160" spans="1:3" s="12" customFormat="1" x14ac:dyDescent="0.25">
      <c r="A160" s="10" t="s">
        <v>5</v>
      </c>
      <c r="B160" s="256">
        <v>91927.4</v>
      </c>
      <c r="C160" s="256">
        <v>91927.4</v>
      </c>
    </row>
    <row r="161" spans="1:3" s="12" customFormat="1" ht="25.5" x14ac:dyDescent="0.25">
      <c r="A161" s="10" t="s">
        <v>6</v>
      </c>
      <c r="B161" s="256">
        <v>1059700.1000000001</v>
      </c>
      <c r="C161" s="256">
        <v>1059700.1000000001</v>
      </c>
    </row>
    <row r="162" spans="1:3" s="12" customFormat="1" ht="25.5" x14ac:dyDescent="0.25">
      <c r="A162" s="10" t="s">
        <v>7</v>
      </c>
      <c r="B162" s="256">
        <v>1121873.1000000001</v>
      </c>
      <c r="C162" s="256">
        <v>1121873.1000000001</v>
      </c>
    </row>
    <row r="163" spans="1:3" s="12" customFormat="1" x14ac:dyDescent="0.25">
      <c r="A163" s="14"/>
      <c r="B163" s="14"/>
      <c r="C163" s="14"/>
    </row>
    <row r="164" spans="1:3" s="12" customFormat="1" x14ac:dyDescent="0.25">
      <c r="A164" s="15" t="s">
        <v>0</v>
      </c>
      <c r="B164" s="15" t="s">
        <v>2</v>
      </c>
      <c r="C164" s="15" t="s">
        <v>3</v>
      </c>
    </row>
    <row r="165" spans="1:3" s="12" customFormat="1" x14ac:dyDescent="0.25">
      <c r="A165" s="15" t="s">
        <v>1</v>
      </c>
      <c r="B165" s="15">
        <v>2</v>
      </c>
      <c r="C165" s="15">
        <v>3</v>
      </c>
    </row>
    <row r="166" spans="1:3" s="12" customFormat="1" x14ac:dyDescent="0.25">
      <c r="A166" s="3" t="s">
        <v>29</v>
      </c>
      <c r="B166" s="8">
        <f>SUM(B168:B179)</f>
        <v>23634625</v>
      </c>
      <c r="C166" s="8">
        <f>SUM(C168:C179)</f>
        <v>23625707.140000001</v>
      </c>
    </row>
    <row r="167" spans="1:3" s="12" customFormat="1" x14ac:dyDescent="0.25">
      <c r="A167" s="10" t="s">
        <v>4</v>
      </c>
      <c r="B167" s="11"/>
      <c r="C167" s="11">
        <v>0</v>
      </c>
    </row>
    <row r="168" spans="1:3" s="12" customFormat="1" x14ac:dyDescent="0.25">
      <c r="A168" s="13" t="s">
        <v>8</v>
      </c>
      <c r="B168" s="256">
        <v>13666864</v>
      </c>
      <c r="C168" s="256">
        <v>13666814</v>
      </c>
    </row>
    <row r="169" spans="1:3" s="12" customFormat="1" x14ac:dyDescent="0.25">
      <c r="A169" s="13" t="s">
        <v>13</v>
      </c>
      <c r="B169" s="256">
        <v>30437</v>
      </c>
      <c r="C169" s="256">
        <v>30436.85</v>
      </c>
    </row>
    <row r="170" spans="1:3" s="12" customFormat="1" x14ac:dyDescent="0.25">
      <c r="A170" s="13" t="s">
        <v>9</v>
      </c>
      <c r="B170" s="256">
        <v>4061696</v>
      </c>
      <c r="C170" s="256">
        <v>4054831.53</v>
      </c>
    </row>
    <row r="171" spans="1:3" s="12" customFormat="1" x14ac:dyDescent="0.25">
      <c r="A171" s="13" t="s">
        <v>10</v>
      </c>
      <c r="B171" s="256">
        <v>23755</v>
      </c>
      <c r="C171" s="234">
        <v>23754.14</v>
      </c>
    </row>
    <row r="172" spans="1:3" s="12" customFormat="1" ht="23.25" x14ac:dyDescent="0.25">
      <c r="A172" s="13" t="s">
        <v>14</v>
      </c>
      <c r="B172" s="250"/>
      <c r="C172" s="250">
        <v>0</v>
      </c>
    </row>
    <row r="173" spans="1:3" s="12" customFormat="1" x14ac:dyDescent="0.25">
      <c r="A173" s="13" t="s">
        <v>15</v>
      </c>
      <c r="B173" s="221">
        <v>38810</v>
      </c>
      <c r="C173" s="234">
        <v>38809.910000000003</v>
      </c>
    </row>
    <row r="174" spans="1:3" s="12" customFormat="1" x14ac:dyDescent="0.25">
      <c r="A174" s="13" t="s">
        <v>16</v>
      </c>
      <c r="B174" s="256">
        <v>232077</v>
      </c>
      <c r="C174" s="232">
        <v>232076.61</v>
      </c>
    </row>
    <row r="175" spans="1:3" s="12" customFormat="1" x14ac:dyDescent="0.25">
      <c r="A175" s="13" t="s">
        <v>11</v>
      </c>
      <c r="B175" s="256">
        <v>328243</v>
      </c>
      <c r="C175" s="256">
        <v>328242.40000000002</v>
      </c>
    </row>
    <row r="176" spans="1:3" s="12" customFormat="1" x14ac:dyDescent="0.25">
      <c r="A176" s="13" t="s">
        <v>12</v>
      </c>
      <c r="B176" s="256">
        <v>444333</v>
      </c>
      <c r="C176" s="256">
        <v>443408.98</v>
      </c>
    </row>
    <row r="177" spans="1:3" s="12" customFormat="1" x14ac:dyDescent="0.25">
      <c r="A177" s="10" t="s">
        <v>5</v>
      </c>
      <c r="B177" s="256">
        <v>1590545</v>
      </c>
      <c r="C177" s="256">
        <v>1590544.61</v>
      </c>
    </row>
    <row r="178" spans="1:3" s="12" customFormat="1" ht="25.5" x14ac:dyDescent="0.25">
      <c r="A178" s="10" t="s">
        <v>6</v>
      </c>
      <c r="B178" s="256">
        <v>1030130</v>
      </c>
      <c r="C178" s="256">
        <v>1030129.35</v>
      </c>
    </row>
    <row r="179" spans="1:3" s="12" customFormat="1" ht="25.5" x14ac:dyDescent="0.25">
      <c r="A179" s="10" t="s">
        <v>7</v>
      </c>
      <c r="B179" s="256">
        <v>2187735</v>
      </c>
      <c r="C179" s="233">
        <v>2186658.7599999998</v>
      </c>
    </row>
    <row r="180" spans="1:3" s="12" customFormat="1" x14ac:dyDescent="0.25">
      <c r="A180" s="14"/>
      <c r="B180" s="14"/>
      <c r="C180" s="14"/>
    </row>
    <row r="181" spans="1:3" s="12" customFormat="1" x14ac:dyDescent="0.25">
      <c r="A181" s="15" t="s">
        <v>0</v>
      </c>
      <c r="B181" s="15" t="s">
        <v>2</v>
      </c>
      <c r="C181" s="15" t="s">
        <v>3</v>
      </c>
    </row>
    <row r="182" spans="1:3" s="12" customFormat="1" x14ac:dyDescent="0.25">
      <c r="A182" s="15" t="s">
        <v>1</v>
      </c>
      <c r="B182" s="15">
        <v>2</v>
      </c>
      <c r="C182" s="15">
        <v>3</v>
      </c>
    </row>
    <row r="183" spans="1:3" s="12" customFormat="1" x14ac:dyDescent="0.25">
      <c r="A183" s="3" t="s">
        <v>36</v>
      </c>
      <c r="B183" s="222">
        <f>B185+B187+B188+B190+B191+B192+B193+B194+B195+B186+B189</f>
        <v>8878600</v>
      </c>
      <c r="C183" s="222">
        <f>SUM(C185:C195)</f>
        <v>8867231.1499999985</v>
      </c>
    </row>
    <row r="184" spans="1:3" s="12" customFormat="1" x14ac:dyDescent="0.25">
      <c r="A184" s="10" t="s">
        <v>4</v>
      </c>
      <c r="B184" s="74"/>
      <c r="C184" s="74"/>
    </row>
    <row r="185" spans="1:3" s="12" customFormat="1" x14ac:dyDescent="0.25">
      <c r="A185" s="13" t="s">
        <v>8</v>
      </c>
      <c r="B185" s="256">
        <v>6338687.4100000001</v>
      </c>
      <c r="C185" s="236">
        <v>6338687.2000000002</v>
      </c>
    </row>
    <row r="186" spans="1:3" s="12" customFormat="1" x14ac:dyDescent="0.25">
      <c r="A186" s="13" t="s">
        <v>13</v>
      </c>
      <c r="B186" s="256">
        <v>9861</v>
      </c>
      <c r="C186" s="236">
        <v>9861</v>
      </c>
    </row>
    <row r="187" spans="1:3" s="12" customFormat="1" x14ac:dyDescent="0.25">
      <c r="A187" s="13" t="s">
        <v>9</v>
      </c>
      <c r="B187" s="256">
        <v>1907812.59</v>
      </c>
      <c r="C187" s="236">
        <v>1907812.59</v>
      </c>
    </row>
    <row r="188" spans="1:3" s="12" customFormat="1" x14ac:dyDescent="0.25">
      <c r="A188" s="13" t="s">
        <v>10</v>
      </c>
      <c r="B188" s="256">
        <v>23674.2</v>
      </c>
      <c r="C188" s="256">
        <v>22979.47</v>
      </c>
    </row>
    <row r="189" spans="1:3" s="12" customFormat="1" ht="23.25" x14ac:dyDescent="0.25">
      <c r="A189" s="13" t="s">
        <v>14</v>
      </c>
      <c r="B189" s="256">
        <v>0</v>
      </c>
      <c r="C189" s="256"/>
    </row>
    <row r="190" spans="1:3" s="12" customFormat="1" x14ac:dyDescent="0.25">
      <c r="A190" s="13" t="s">
        <v>15</v>
      </c>
      <c r="B190" s="256">
        <v>101433.05</v>
      </c>
      <c r="C190" s="256">
        <v>90831.37</v>
      </c>
    </row>
    <row r="191" spans="1:3" s="12" customFormat="1" x14ac:dyDescent="0.25">
      <c r="A191" s="13" t="s">
        <v>11</v>
      </c>
      <c r="B191" s="256">
        <v>114706.2</v>
      </c>
      <c r="C191" s="256">
        <v>114685.08</v>
      </c>
    </row>
    <row r="192" spans="1:3" s="12" customFormat="1" x14ac:dyDescent="0.25">
      <c r="A192" s="13" t="s">
        <v>12</v>
      </c>
      <c r="B192" s="256">
        <v>73761</v>
      </c>
      <c r="C192" s="256">
        <v>73759.899999999994</v>
      </c>
    </row>
    <row r="193" spans="1:3" s="12" customFormat="1" x14ac:dyDescent="0.25">
      <c r="A193" s="10" t="s">
        <v>5</v>
      </c>
      <c r="B193" s="256">
        <v>25242</v>
      </c>
      <c r="C193" s="256">
        <v>25242</v>
      </c>
    </row>
    <row r="194" spans="1:3" s="12" customFormat="1" ht="25.5" x14ac:dyDescent="0.25">
      <c r="A194" s="10" t="s">
        <v>6</v>
      </c>
      <c r="B194" s="256">
        <v>1500</v>
      </c>
      <c r="C194" s="256">
        <v>1500</v>
      </c>
    </row>
    <row r="195" spans="1:3" s="12" customFormat="1" ht="25.5" x14ac:dyDescent="0.25">
      <c r="A195" s="10" t="s">
        <v>7</v>
      </c>
      <c r="B195" s="256">
        <v>281922.55</v>
      </c>
      <c r="C195" s="256">
        <v>281872.53999999998</v>
      </c>
    </row>
    <row r="196" spans="1:3" s="12" customFormat="1" x14ac:dyDescent="0.25">
      <c r="A196" s="10"/>
      <c r="B196" s="229"/>
      <c r="C196" s="229"/>
    </row>
    <row r="197" spans="1:3" s="12" customFormat="1" x14ac:dyDescent="0.25">
      <c r="A197" s="15" t="s">
        <v>0</v>
      </c>
      <c r="B197" s="15" t="s">
        <v>2</v>
      </c>
      <c r="C197" s="15" t="s">
        <v>3</v>
      </c>
    </row>
    <row r="198" spans="1:3" s="12" customFormat="1" x14ac:dyDescent="0.25">
      <c r="A198" s="15" t="s">
        <v>1</v>
      </c>
      <c r="B198" s="15">
        <v>2</v>
      </c>
      <c r="C198" s="15">
        <v>3</v>
      </c>
    </row>
    <row r="199" spans="1:3" s="12" customFormat="1" x14ac:dyDescent="0.25">
      <c r="A199" s="3" t="s">
        <v>31</v>
      </c>
      <c r="B199" s="222">
        <f>B201+B203+B204+B206+B207+B208+B209+B210+B202+B205</f>
        <v>5883800</v>
      </c>
      <c r="C199" s="222">
        <f>C201+C203+C204+C206+C207+C208+C209+C210+C205</f>
        <v>5870347.6299999999</v>
      </c>
    </row>
    <row r="200" spans="1:3" s="12" customFormat="1" x14ac:dyDescent="0.25">
      <c r="A200" s="10" t="s">
        <v>4</v>
      </c>
      <c r="B200" s="74"/>
      <c r="C200" s="74"/>
    </row>
    <row r="201" spans="1:3" s="12" customFormat="1" x14ac:dyDescent="0.25">
      <c r="A201" s="13" t="s">
        <v>8</v>
      </c>
      <c r="B201" s="256">
        <v>4171121</v>
      </c>
      <c r="C201" s="256">
        <v>4171121</v>
      </c>
    </row>
    <row r="202" spans="1:3" s="12" customFormat="1" x14ac:dyDescent="0.25">
      <c r="A202" s="13" t="s">
        <v>13</v>
      </c>
      <c r="B202" s="256"/>
      <c r="C202" s="256"/>
    </row>
    <row r="203" spans="1:3" s="12" customFormat="1" x14ac:dyDescent="0.25">
      <c r="A203" s="13" t="s">
        <v>9</v>
      </c>
      <c r="B203" s="256">
        <v>1259679</v>
      </c>
      <c r="C203" s="256">
        <v>1255223.19</v>
      </c>
    </row>
    <row r="204" spans="1:3" s="12" customFormat="1" x14ac:dyDescent="0.25">
      <c r="A204" s="13" t="s">
        <v>10</v>
      </c>
      <c r="B204" s="256">
        <v>9840</v>
      </c>
      <c r="C204" s="256">
        <v>9723</v>
      </c>
    </row>
    <row r="205" spans="1:3" s="12" customFormat="1" x14ac:dyDescent="0.25">
      <c r="A205" s="13" t="s">
        <v>30</v>
      </c>
      <c r="B205" s="256">
        <v>48114</v>
      </c>
      <c r="C205" s="256">
        <v>41783.85</v>
      </c>
    </row>
    <row r="206" spans="1:3" s="12" customFormat="1" x14ac:dyDescent="0.25">
      <c r="A206" s="13" t="s">
        <v>11</v>
      </c>
      <c r="B206" s="256">
        <v>11995</v>
      </c>
      <c r="C206" s="256">
        <v>11615.07</v>
      </c>
    </row>
    <row r="207" spans="1:3" s="12" customFormat="1" x14ac:dyDescent="0.25">
      <c r="A207" s="13" t="s">
        <v>12</v>
      </c>
      <c r="B207" s="256">
        <v>182799</v>
      </c>
      <c r="C207" s="256">
        <v>181620.62</v>
      </c>
    </row>
    <row r="208" spans="1:3" s="12" customFormat="1" x14ac:dyDescent="0.25">
      <c r="A208" s="10" t="s">
        <v>5</v>
      </c>
      <c r="B208" s="256">
        <v>7100</v>
      </c>
      <c r="C208" s="256">
        <v>6410</v>
      </c>
    </row>
    <row r="209" spans="1:3" s="12" customFormat="1" ht="25.5" x14ac:dyDescent="0.25">
      <c r="A209" s="10" t="s">
        <v>6</v>
      </c>
      <c r="B209" s="256">
        <v>14000</v>
      </c>
      <c r="C209" s="256">
        <v>14000</v>
      </c>
    </row>
    <row r="210" spans="1:3" s="12" customFormat="1" ht="25.5" x14ac:dyDescent="0.25">
      <c r="A210" s="10" t="s">
        <v>7</v>
      </c>
      <c r="B210" s="256">
        <v>179152</v>
      </c>
      <c r="C210" s="256">
        <v>178850.9</v>
      </c>
    </row>
    <row r="211" spans="1:3" s="12" customFormat="1" x14ac:dyDescent="0.25">
      <c r="A211" s="14"/>
      <c r="B211" s="14"/>
      <c r="C211" s="14"/>
    </row>
    <row r="212" spans="1:3" s="12" customFormat="1" x14ac:dyDescent="0.25">
      <c r="A212" s="15" t="s">
        <v>0</v>
      </c>
      <c r="B212" s="15" t="s">
        <v>2</v>
      </c>
      <c r="C212" s="15" t="s">
        <v>3</v>
      </c>
    </row>
    <row r="213" spans="1:3" s="12" customFormat="1" x14ac:dyDescent="0.25">
      <c r="A213" s="15" t="s">
        <v>1</v>
      </c>
      <c r="B213" s="15">
        <v>2</v>
      </c>
      <c r="C213" s="15">
        <v>3</v>
      </c>
    </row>
    <row r="214" spans="1:3" s="12" customFormat="1" x14ac:dyDescent="0.25">
      <c r="A214" s="3" t="s">
        <v>32</v>
      </c>
      <c r="B214" s="222">
        <f>B216+B218+B219+B221+B222+B223+B224+B225+B217+B220</f>
        <v>5973670.0000000009</v>
      </c>
      <c r="C214" s="222">
        <f>C216+C217+C218+C219+C221+C222+C223+C224+C225+C220</f>
        <v>5973670.0000000009</v>
      </c>
    </row>
    <row r="215" spans="1:3" s="12" customFormat="1" x14ac:dyDescent="0.25">
      <c r="A215" s="10" t="s">
        <v>4</v>
      </c>
      <c r="B215" s="74"/>
      <c r="C215" s="74"/>
    </row>
    <row r="216" spans="1:3" s="12" customFormat="1" x14ac:dyDescent="0.25">
      <c r="A216" s="13" t="s">
        <v>8</v>
      </c>
      <c r="B216" s="250">
        <v>4477546.99</v>
      </c>
      <c r="C216" s="250">
        <v>4477546.99</v>
      </c>
    </row>
    <row r="217" spans="1:3" s="12" customFormat="1" x14ac:dyDescent="0.25">
      <c r="A217" s="13" t="s">
        <v>13</v>
      </c>
      <c r="B217" s="250">
        <v>14804</v>
      </c>
      <c r="C217" s="250">
        <v>14804</v>
      </c>
    </row>
    <row r="218" spans="1:3" s="12" customFormat="1" x14ac:dyDescent="0.25">
      <c r="A218" s="13" t="s">
        <v>9</v>
      </c>
      <c r="B218" s="250">
        <v>1027203.24</v>
      </c>
      <c r="C218" s="250">
        <v>1027203.24</v>
      </c>
    </row>
    <row r="219" spans="1:3" s="12" customFormat="1" x14ac:dyDescent="0.25">
      <c r="A219" s="13" t="s">
        <v>10</v>
      </c>
      <c r="B219" s="250">
        <v>14980.25</v>
      </c>
      <c r="C219" s="250">
        <v>14980.25</v>
      </c>
    </row>
    <row r="220" spans="1:3" s="12" customFormat="1" x14ac:dyDescent="0.25">
      <c r="A220" s="13" t="s">
        <v>15</v>
      </c>
      <c r="B220" s="250">
        <v>26530.2</v>
      </c>
      <c r="C220" s="250">
        <v>26530.2</v>
      </c>
    </row>
    <row r="221" spans="1:3" s="12" customFormat="1" x14ac:dyDescent="0.25">
      <c r="A221" s="13" t="s">
        <v>11</v>
      </c>
      <c r="B221" s="250">
        <v>600</v>
      </c>
      <c r="C221" s="250">
        <v>600</v>
      </c>
    </row>
    <row r="222" spans="1:3" s="12" customFormat="1" x14ac:dyDescent="0.25">
      <c r="A222" s="13" t="s">
        <v>12</v>
      </c>
      <c r="B222" s="250">
        <v>311449.84000000003</v>
      </c>
      <c r="C222" s="250">
        <v>311449.84000000003</v>
      </c>
    </row>
    <row r="223" spans="1:3" s="12" customFormat="1" x14ac:dyDescent="0.25">
      <c r="A223" s="10" t="s">
        <v>5</v>
      </c>
      <c r="B223" s="250">
        <v>4243.9799999999996</v>
      </c>
      <c r="C223" s="250">
        <v>4243.9799999999996</v>
      </c>
    </row>
    <row r="224" spans="1:3" s="12" customFormat="1" ht="25.5" x14ac:dyDescent="0.25">
      <c r="A224" s="10" t="s">
        <v>6</v>
      </c>
      <c r="B224" s="250">
        <v>0</v>
      </c>
      <c r="C224" s="250">
        <v>0</v>
      </c>
    </row>
    <row r="225" spans="1:3" s="12" customFormat="1" ht="25.5" x14ac:dyDescent="0.25">
      <c r="A225" s="10" t="s">
        <v>7</v>
      </c>
      <c r="B225" s="250">
        <v>96311.5</v>
      </c>
      <c r="C225" s="250">
        <v>96311.5</v>
      </c>
    </row>
    <row r="226" spans="1:3" s="12" customFormat="1" x14ac:dyDescent="0.25">
      <c r="A226" s="14"/>
      <c r="B226" s="14"/>
      <c r="C226" s="14"/>
    </row>
    <row r="227" spans="1:3" s="12" customFormat="1" x14ac:dyDescent="0.25">
      <c r="A227" s="15" t="s">
        <v>0</v>
      </c>
      <c r="B227" s="15" t="s">
        <v>2</v>
      </c>
      <c r="C227" s="15" t="s">
        <v>3</v>
      </c>
    </row>
    <row r="228" spans="1:3" s="12" customFormat="1" x14ac:dyDescent="0.25">
      <c r="A228" s="15" t="s">
        <v>1</v>
      </c>
      <c r="B228" s="15">
        <v>2</v>
      </c>
      <c r="C228" s="15">
        <v>3</v>
      </c>
    </row>
    <row r="229" spans="1:3" s="12" customFormat="1" ht="25.5" x14ac:dyDescent="0.25">
      <c r="A229" s="3" t="s">
        <v>34</v>
      </c>
      <c r="B229" s="8">
        <f>SUM(B231:B243)</f>
        <v>39959910</v>
      </c>
      <c r="C229" s="8">
        <f>SUM(C231:C243)</f>
        <v>39954737.980000004</v>
      </c>
    </row>
    <row r="230" spans="1:3" s="12" customFormat="1" x14ac:dyDescent="0.25">
      <c r="A230" s="10" t="s">
        <v>4</v>
      </c>
      <c r="B230" s="11"/>
      <c r="C230" s="11"/>
    </row>
    <row r="231" spans="1:3" s="12" customFormat="1" x14ac:dyDescent="0.25">
      <c r="A231" s="13" t="s">
        <v>8</v>
      </c>
      <c r="B231" s="250">
        <v>26730360</v>
      </c>
      <c r="C231" s="256">
        <v>26730360</v>
      </c>
    </row>
    <row r="232" spans="1:3" s="12" customFormat="1" x14ac:dyDescent="0.25">
      <c r="A232" s="13" t="s">
        <v>13</v>
      </c>
      <c r="B232" s="250">
        <v>30040</v>
      </c>
      <c r="C232" s="250">
        <v>30040</v>
      </c>
    </row>
    <row r="233" spans="1:3" s="12" customFormat="1" x14ac:dyDescent="0.25">
      <c r="A233" s="13" t="s">
        <v>9</v>
      </c>
      <c r="B233" s="250">
        <v>8003200</v>
      </c>
      <c r="C233" s="250">
        <v>8000630.9800000004</v>
      </c>
    </row>
    <row r="234" spans="1:3" s="12" customFormat="1" x14ac:dyDescent="0.25">
      <c r="A234" s="13" t="s">
        <v>10</v>
      </c>
      <c r="B234" s="250">
        <v>17580</v>
      </c>
      <c r="C234" s="256">
        <v>17580</v>
      </c>
    </row>
    <row r="235" spans="1:3" s="12" customFormat="1" x14ac:dyDescent="0.25">
      <c r="A235" s="13" t="s">
        <v>15</v>
      </c>
      <c r="B235" s="250"/>
      <c r="C235" s="250"/>
    </row>
    <row r="236" spans="1:3" s="12" customFormat="1" x14ac:dyDescent="0.25">
      <c r="A236" s="13" t="s">
        <v>33</v>
      </c>
      <c r="B236" s="250"/>
      <c r="C236" s="250"/>
    </row>
    <row r="237" spans="1:3" s="12" customFormat="1" x14ac:dyDescent="0.25">
      <c r="A237" s="13" t="s">
        <v>11</v>
      </c>
      <c r="B237" s="256">
        <v>240273.82</v>
      </c>
      <c r="C237" s="256">
        <v>240273.82</v>
      </c>
    </row>
    <row r="238" spans="1:3" s="12" customFormat="1" x14ac:dyDescent="0.25">
      <c r="A238" s="13" t="s">
        <v>12</v>
      </c>
      <c r="B238" s="256">
        <v>549593.15</v>
      </c>
      <c r="C238" s="256">
        <v>549593.15</v>
      </c>
    </row>
    <row r="239" spans="1:3" s="12" customFormat="1" x14ac:dyDescent="0.25">
      <c r="A239" s="10" t="s">
        <v>5</v>
      </c>
      <c r="B239" s="256"/>
      <c r="C239" s="256"/>
    </row>
    <row r="240" spans="1:3" s="12" customFormat="1" ht="25.5" x14ac:dyDescent="0.25">
      <c r="A240" s="10" t="s">
        <v>6</v>
      </c>
      <c r="B240" s="250">
        <v>444096</v>
      </c>
      <c r="C240" s="256">
        <v>444096</v>
      </c>
    </row>
    <row r="241" spans="1:3" s="12" customFormat="1" ht="25.5" x14ac:dyDescent="0.25">
      <c r="A241" s="10" t="s">
        <v>7</v>
      </c>
      <c r="B241" s="250">
        <v>3907357.03</v>
      </c>
      <c r="C241" s="256">
        <v>3907357.03</v>
      </c>
    </row>
    <row r="242" spans="1:3" s="12" customFormat="1" x14ac:dyDescent="0.25">
      <c r="A242" s="6" t="s">
        <v>37</v>
      </c>
      <c r="B242" s="250">
        <v>22100</v>
      </c>
      <c r="C242" s="250">
        <v>19497</v>
      </c>
    </row>
    <row r="243" spans="1:3" s="12" customFormat="1" x14ac:dyDescent="0.25">
      <c r="A243" s="6" t="s">
        <v>38</v>
      </c>
      <c r="B243" s="250">
        <v>15310</v>
      </c>
      <c r="C243" s="250">
        <v>15310</v>
      </c>
    </row>
    <row r="244" spans="1:3" s="12" customFormat="1" x14ac:dyDescent="0.25">
      <c r="A244" s="14"/>
      <c r="B244" s="14"/>
      <c r="C244" s="14"/>
    </row>
    <row r="245" spans="1:3" s="12" customFormat="1" x14ac:dyDescent="0.25">
      <c r="A245" s="15" t="s">
        <v>0</v>
      </c>
      <c r="B245" s="15" t="s">
        <v>2</v>
      </c>
      <c r="C245" s="15" t="s">
        <v>3</v>
      </c>
    </row>
    <row r="246" spans="1:3" s="12" customFormat="1" x14ac:dyDescent="0.25">
      <c r="A246" s="15" t="s">
        <v>1</v>
      </c>
      <c r="B246" s="15">
        <v>2</v>
      </c>
      <c r="C246" s="15">
        <v>3</v>
      </c>
    </row>
    <row r="247" spans="1:3" s="12" customFormat="1" ht="25.5" x14ac:dyDescent="0.25">
      <c r="A247" s="3" t="s">
        <v>39</v>
      </c>
      <c r="B247" s="8">
        <f>SUM(B249:B262)</f>
        <v>38083090</v>
      </c>
      <c r="C247" s="8">
        <f>SUM(C249:C261)</f>
        <v>38074582</v>
      </c>
    </row>
    <row r="248" spans="1:3" s="12" customFormat="1" x14ac:dyDescent="0.25">
      <c r="A248" s="10" t="s">
        <v>4</v>
      </c>
      <c r="B248" s="11"/>
      <c r="C248" s="11"/>
    </row>
    <row r="249" spans="1:3" s="12" customFormat="1" x14ac:dyDescent="0.25">
      <c r="A249" s="13" t="s">
        <v>8</v>
      </c>
      <c r="B249" s="229">
        <v>24569600</v>
      </c>
      <c r="C249" s="229">
        <v>24569600</v>
      </c>
    </row>
    <row r="250" spans="1:3" s="12" customFormat="1" x14ac:dyDescent="0.25">
      <c r="A250" s="13" t="s">
        <v>13</v>
      </c>
      <c r="B250" s="229">
        <v>206000</v>
      </c>
      <c r="C250" s="229">
        <v>205982</v>
      </c>
    </row>
    <row r="251" spans="1:3" s="12" customFormat="1" x14ac:dyDescent="0.25">
      <c r="A251" s="13" t="s">
        <v>9</v>
      </c>
      <c r="B251" s="229">
        <v>7344600</v>
      </c>
      <c r="C251" s="229">
        <v>7344600</v>
      </c>
    </row>
    <row r="252" spans="1:3" s="12" customFormat="1" x14ac:dyDescent="0.25">
      <c r="A252" s="13" t="s">
        <v>10</v>
      </c>
      <c r="B252" s="229">
        <v>29313.279999999999</v>
      </c>
      <c r="C252" s="229">
        <v>29313.279999999999</v>
      </c>
    </row>
    <row r="253" spans="1:3" s="12" customFormat="1" x14ac:dyDescent="0.25">
      <c r="A253" s="13" t="s">
        <v>66</v>
      </c>
      <c r="B253" s="229">
        <v>87112</v>
      </c>
      <c r="C253" s="229">
        <v>87112</v>
      </c>
    </row>
    <row r="254" spans="1:3" s="12" customFormat="1" x14ac:dyDescent="0.25">
      <c r="A254" s="13" t="s">
        <v>15</v>
      </c>
      <c r="B254" s="229">
        <v>109477.33</v>
      </c>
      <c r="C254" s="229">
        <v>109477.33</v>
      </c>
    </row>
    <row r="255" spans="1:3" s="12" customFormat="1" x14ac:dyDescent="0.25">
      <c r="A255" s="13" t="s">
        <v>11</v>
      </c>
      <c r="B255" s="229">
        <v>1024480.56</v>
      </c>
      <c r="C255" s="229">
        <v>1024480.56</v>
      </c>
    </row>
    <row r="256" spans="1:3" s="12" customFormat="1" x14ac:dyDescent="0.25">
      <c r="A256" s="13" t="s">
        <v>12</v>
      </c>
      <c r="B256" s="229">
        <v>1155041.93</v>
      </c>
      <c r="C256" s="229">
        <v>1155041.93</v>
      </c>
    </row>
    <row r="257" spans="1:3" s="12" customFormat="1" x14ac:dyDescent="0.25">
      <c r="A257" s="10" t="s">
        <v>5</v>
      </c>
      <c r="B257" s="229">
        <v>28690</v>
      </c>
      <c r="C257" s="229">
        <v>20200</v>
      </c>
    </row>
    <row r="258" spans="1:3" s="12" customFormat="1" ht="25.5" x14ac:dyDescent="0.25">
      <c r="A258" s="10" t="s">
        <v>6</v>
      </c>
      <c r="B258" s="229">
        <v>693897.93</v>
      </c>
      <c r="C258" s="229">
        <v>693897.93</v>
      </c>
    </row>
    <row r="259" spans="1:3" s="12" customFormat="1" ht="25.5" x14ac:dyDescent="0.25">
      <c r="A259" s="10" t="s">
        <v>7</v>
      </c>
      <c r="B259" s="229">
        <v>2834876.97</v>
      </c>
      <c r="C259" s="229">
        <v>2834876.97</v>
      </c>
    </row>
    <row r="260" spans="1:3" s="12" customFormat="1" x14ac:dyDescent="0.25">
      <c r="A260" s="6" t="s">
        <v>37</v>
      </c>
      <c r="B260" s="229"/>
      <c r="C260" s="6"/>
    </row>
    <row r="261" spans="1:3" s="12" customFormat="1" x14ac:dyDescent="0.25">
      <c r="A261" s="6" t="s">
        <v>38</v>
      </c>
      <c r="B261" s="229"/>
      <c r="C261" s="6"/>
    </row>
    <row r="262" spans="1:3" s="12" customFormat="1" x14ac:dyDescent="0.25">
      <c r="A262" s="14"/>
      <c r="B262" s="14"/>
      <c r="C262" s="14"/>
    </row>
    <row r="263" spans="1:3" s="12" customFormat="1" x14ac:dyDescent="0.25">
      <c r="A263" s="27" t="s">
        <v>0</v>
      </c>
      <c r="B263" s="27" t="s">
        <v>2</v>
      </c>
      <c r="C263" s="27" t="s">
        <v>3</v>
      </c>
    </row>
    <row r="264" spans="1:3" s="12" customFormat="1" ht="15.75" thickBot="1" x14ac:dyDescent="0.3">
      <c r="A264" s="27" t="s">
        <v>1</v>
      </c>
      <c r="B264" s="28" t="s">
        <v>40</v>
      </c>
      <c r="C264" s="28" t="s">
        <v>41</v>
      </c>
    </row>
    <row r="265" spans="1:3" s="12" customFormat="1" x14ac:dyDescent="0.25">
      <c r="A265" s="29" t="s">
        <v>42</v>
      </c>
      <c r="B265" s="81">
        <f>B267+B269+B270+B273+B274+B275+B276+B277+B268+B271+B272</f>
        <v>25737331</v>
      </c>
      <c r="C265" s="81">
        <f>C267+C269+C270+C273+C274+C275+C276+C277+C268+C271+C272</f>
        <v>25737331</v>
      </c>
    </row>
    <row r="266" spans="1:3" s="12" customFormat="1" x14ac:dyDescent="0.25">
      <c r="A266" s="31" t="s">
        <v>4</v>
      </c>
      <c r="B266" s="82"/>
      <c r="C266" s="82"/>
    </row>
    <row r="267" spans="1:3" s="12" customFormat="1" x14ac:dyDescent="0.25">
      <c r="A267" s="33" t="s">
        <v>8</v>
      </c>
      <c r="B267" s="229">
        <v>11851713.59</v>
      </c>
      <c r="C267" s="229">
        <v>11851713.59</v>
      </c>
    </row>
    <row r="268" spans="1:3" s="12" customFormat="1" x14ac:dyDescent="0.25">
      <c r="A268" s="33" t="s">
        <v>13</v>
      </c>
      <c r="B268" s="229"/>
      <c r="C268" s="229"/>
    </row>
    <row r="269" spans="1:3" s="12" customFormat="1" x14ac:dyDescent="0.25">
      <c r="A269" s="33" t="s">
        <v>9</v>
      </c>
      <c r="B269" s="229">
        <v>3579217.52</v>
      </c>
      <c r="C269" s="229">
        <v>3579217.52</v>
      </c>
    </row>
    <row r="270" spans="1:3" s="12" customFormat="1" x14ac:dyDescent="0.25">
      <c r="A270" s="33" t="s">
        <v>10</v>
      </c>
      <c r="B270" s="229">
        <v>50000</v>
      </c>
      <c r="C270" s="229">
        <v>50000</v>
      </c>
    </row>
    <row r="271" spans="1:3" s="12" customFormat="1" ht="23.25" x14ac:dyDescent="0.25">
      <c r="A271" s="33" t="s">
        <v>14</v>
      </c>
      <c r="B271" s="229">
        <v>63200</v>
      </c>
      <c r="C271" s="229">
        <v>63200</v>
      </c>
    </row>
    <row r="272" spans="1:3" s="12" customFormat="1" x14ac:dyDescent="0.25">
      <c r="A272" s="13" t="s">
        <v>15</v>
      </c>
      <c r="B272" s="229">
        <v>198682.13</v>
      </c>
      <c r="C272" s="229">
        <v>198682.13</v>
      </c>
    </row>
    <row r="273" spans="1:3" s="12" customFormat="1" x14ac:dyDescent="0.25">
      <c r="A273" s="33" t="s">
        <v>11</v>
      </c>
      <c r="B273" s="229">
        <v>894489.35</v>
      </c>
      <c r="C273" s="229">
        <v>894489.35</v>
      </c>
    </row>
    <row r="274" spans="1:3" s="12" customFormat="1" x14ac:dyDescent="0.25">
      <c r="A274" s="33" t="s">
        <v>12</v>
      </c>
      <c r="B274" s="229">
        <v>3623498</v>
      </c>
      <c r="C274" s="229">
        <v>3623498</v>
      </c>
    </row>
    <row r="275" spans="1:3" s="12" customFormat="1" x14ac:dyDescent="0.25">
      <c r="A275" s="31" t="s">
        <v>5</v>
      </c>
      <c r="B275" s="229">
        <v>129349</v>
      </c>
      <c r="C275" s="229">
        <v>129349</v>
      </c>
    </row>
    <row r="276" spans="1:3" s="12" customFormat="1" ht="25.5" x14ac:dyDescent="0.25">
      <c r="A276" s="31" t="s">
        <v>6</v>
      </c>
      <c r="B276" s="229">
        <v>3582659.86</v>
      </c>
      <c r="C276" s="229">
        <v>3582659.86</v>
      </c>
    </row>
    <row r="277" spans="1:3" s="12" customFormat="1" ht="25.5" x14ac:dyDescent="0.25">
      <c r="A277" s="31" t="s">
        <v>7</v>
      </c>
      <c r="B277" s="229">
        <v>1764521.55</v>
      </c>
      <c r="C277" s="229">
        <v>1764521.55</v>
      </c>
    </row>
    <row r="278" spans="1:3" s="12" customFormat="1" x14ac:dyDescent="0.25">
      <c r="A278" s="31"/>
      <c r="B278" s="35"/>
      <c r="C278" s="35"/>
    </row>
    <row r="279" spans="1:3" s="12" customFormat="1" x14ac:dyDescent="0.25">
      <c r="A279" s="14"/>
      <c r="B279" s="41"/>
      <c r="C279" s="41"/>
    </row>
    <row r="280" spans="1:3" s="12" customFormat="1" x14ac:dyDescent="0.25">
      <c r="A280" s="42" t="s">
        <v>45</v>
      </c>
      <c r="B280" s="87">
        <f>SUM(B282:B292)</f>
        <v>158511100</v>
      </c>
      <c r="C280" s="87">
        <f>SUM(C282:C292)</f>
        <v>158511100</v>
      </c>
    </row>
    <row r="281" spans="1:3" s="12" customFormat="1" x14ac:dyDescent="0.25">
      <c r="A281" s="44" t="s">
        <v>4</v>
      </c>
      <c r="B281" s="88"/>
      <c r="C281" s="88"/>
    </row>
    <row r="282" spans="1:3" s="12" customFormat="1" x14ac:dyDescent="0.25">
      <c r="A282" s="150" t="s">
        <v>8</v>
      </c>
      <c r="B282" s="229">
        <v>16228580.359999999</v>
      </c>
      <c r="C282" s="229">
        <v>16228580.359999999</v>
      </c>
    </row>
    <row r="283" spans="1:3" s="12" customFormat="1" x14ac:dyDescent="0.25">
      <c r="A283" s="257" t="s">
        <v>47</v>
      </c>
      <c r="B283" s="229">
        <v>15614</v>
      </c>
      <c r="C283" s="229">
        <v>15614</v>
      </c>
    </row>
    <row r="284" spans="1:3" s="12" customFormat="1" x14ac:dyDescent="0.25">
      <c r="A284" s="150" t="s">
        <v>9</v>
      </c>
      <c r="B284" s="229">
        <v>4807119.6399999997</v>
      </c>
      <c r="C284" s="229">
        <v>4807119.6399999997</v>
      </c>
    </row>
    <row r="285" spans="1:3" s="12" customFormat="1" x14ac:dyDescent="0.25">
      <c r="A285" s="150" t="s">
        <v>10</v>
      </c>
      <c r="B285" s="229">
        <v>65480.29</v>
      </c>
      <c r="C285" s="229">
        <v>65480.29</v>
      </c>
    </row>
    <row r="286" spans="1:3" s="12" customFormat="1" x14ac:dyDescent="0.25">
      <c r="A286" s="150" t="s">
        <v>44</v>
      </c>
      <c r="B286" s="229"/>
      <c r="C286" s="229"/>
    </row>
    <row r="287" spans="1:3" s="12" customFormat="1" x14ac:dyDescent="0.25">
      <c r="A287" s="150" t="s">
        <v>15</v>
      </c>
      <c r="B287" s="229">
        <v>159170.57999999999</v>
      </c>
      <c r="C287" s="229">
        <v>159170.57999999999</v>
      </c>
    </row>
    <row r="288" spans="1:3" s="12" customFormat="1" x14ac:dyDescent="0.25">
      <c r="A288" s="150" t="s">
        <v>11</v>
      </c>
      <c r="B288" s="229">
        <v>150415.20000000001</v>
      </c>
      <c r="C288" s="229">
        <v>150415.20000000001</v>
      </c>
    </row>
    <row r="289" spans="1:3" s="12" customFormat="1" x14ac:dyDescent="0.25">
      <c r="A289" s="150" t="s">
        <v>12</v>
      </c>
      <c r="B289" s="229">
        <v>34966975.469999999</v>
      </c>
      <c r="C289" s="229">
        <v>34966975.469999999</v>
      </c>
    </row>
    <row r="290" spans="1:3" s="12" customFormat="1" x14ac:dyDescent="0.25">
      <c r="A290" s="151" t="s">
        <v>5</v>
      </c>
      <c r="B290" s="229">
        <v>87867329</v>
      </c>
      <c r="C290" s="229">
        <v>87867329</v>
      </c>
    </row>
    <row r="291" spans="1:3" s="12" customFormat="1" ht="25.5" x14ac:dyDescent="0.25">
      <c r="A291" s="151" t="s">
        <v>6</v>
      </c>
      <c r="B291" s="229">
        <v>12844011</v>
      </c>
      <c r="C291" s="229">
        <v>12844011</v>
      </c>
    </row>
    <row r="292" spans="1:3" s="12" customFormat="1" ht="25.5" x14ac:dyDescent="0.25">
      <c r="A292" s="151" t="s">
        <v>7</v>
      </c>
      <c r="B292" s="229">
        <v>1406404.46</v>
      </c>
      <c r="C292" s="229">
        <v>1406404.46</v>
      </c>
    </row>
    <row r="293" spans="1:3" s="12" customFormat="1" x14ac:dyDescent="0.25">
      <c r="A293" s="152"/>
      <c r="B293" s="103"/>
      <c r="C293" s="103"/>
    </row>
    <row r="294" spans="1:3" s="12" customFormat="1" x14ac:dyDescent="0.25">
      <c r="A294" s="14"/>
      <c r="B294" s="89"/>
      <c r="C294" s="89"/>
    </row>
    <row r="295" spans="1:3" s="12" customFormat="1" x14ac:dyDescent="0.25">
      <c r="A295" s="3" t="s">
        <v>46</v>
      </c>
      <c r="B295" s="43">
        <f>SUM(B297:B307)</f>
        <v>9556150</v>
      </c>
      <c r="C295" s="43">
        <f>SUM(C297:C307)</f>
        <v>9554243.4906799998</v>
      </c>
    </row>
    <row r="296" spans="1:3" s="12" customFormat="1" x14ac:dyDescent="0.25">
      <c r="A296" s="10" t="s">
        <v>4</v>
      </c>
      <c r="B296" s="50"/>
      <c r="C296" s="50"/>
    </row>
    <row r="297" spans="1:3" s="12" customFormat="1" x14ac:dyDescent="0.25">
      <c r="A297" s="13" t="s">
        <v>8</v>
      </c>
      <c r="B297" s="51">
        <v>5276057</v>
      </c>
      <c r="C297" s="51">
        <v>5276056.9999999991</v>
      </c>
    </row>
    <row r="298" spans="1:3" s="12" customFormat="1" x14ac:dyDescent="0.25">
      <c r="A298" s="13" t="s">
        <v>47</v>
      </c>
      <c r="B298" s="51">
        <v>93853.5</v>
      </c>
      <c r="C298" s="51">
        <v>93853.5</v>
      </c>
    </row>
    <row r="299" spans="1:3" s="12" customFormat="1" x14ac:dyDescent="0.25">
      <c r="A299" s="13" t="s">
        <v>9</v>
      </c>
      <c r="B299" s="51">
        <v>1584913.2</v>
      </c>
      <c r="C299" s="51">
        <v>1583006.69068</v>
      </c>
    </row>
    <row r="300" spans="1:3" s="12" customFormat="1" x14ac:dyDescent="0.25">
      <c r="A300" s="13" t="s">
        <v>10</v>
      </c>
      <c r="B300" s="51">
        <v>48099.63</v>
      </c>
      <c r="C300" s="51">
        <v>48099.63</v>
      </c>
    </row>
    <row r="301" spans="1:3" s="12" customFormat="1" x14ac:dyDescent="0.25">
      <c r="A301" s="13" t="s">
        <v>44</v>
      </c>
      <c r="B301" s="51"/>
      <c r="C301" s="51"/>
    </row>
    <row r="302" spans="1:3" s="12" customFormat="1" x14ac:dyDescent="0.25">
      <c r="A302" s="13" t="s">
        <v>15</v>
      </c>
      <c r="B302" s="51">
        <v>65721.710000000006</v>
      </c>
      <c r="C302" s="51">
        <v>65721.710000000006</v>
      </c>
    </row>
    <row r="303" spans="1:3" s="12" customFormat="1" x14ac:dyDescent="0.25">
      <c r="A303" s="13" t="s">
        <v>11</v>
      </c>
      <c r="B303" s="51">
        <v>384402.31</v>
      </c>
      <c r="C303" s="51">
        <v>384402.31</v>
      </c>
    </row>
    <row r="304" spans="1:3" s="12" customFormat="1" x14ac:dyDescent="0.25">
      <c r="A304" s="13" t="s">
        <v>12</v>
      </c>
      <c r="B304" s="51">
        <v>1201885.69</v>
      </c>
      <c r="C304" s="51">
        <v>1201885.69</v>
      </c>
    </row>
    <row r="305" spans="1:3" s="12" customFormat="1" x14ac:dyDescent="0.25">
      <c r="A305" s="10" t="s">
        <v>5</v>
      </c>
      <c r="B305" s="51">
        <v>1373</v>
      </c>
      <c r="C305" s="51">
        <v>1373</v>
      </c>
    </row>
    <row r="306" spans="1:3" s="12" customFormat="1" ht="25.5" x14ac:dyDescent="0.25">
      <c r="A306" s="10" t="s">
        <v>6</v>
      </c>
      <c r="B306" s="51">
        <v>666671.13</v>
      </c>
      <c r="C306" s="51">
        <v>666671.13</v>
      </c>
    </row>
    <row r="307" spans="1:3" s="12" customFormat="1" ht="25.5" x14ac:dyDescent="0.25">
      <c r="A307" s="10" t="s">
        <v>7</v>
      </c>
      <c r="B307" s="51">
        <v>233172.83</v>
      </c>
      <c r="C307" s="51">
        <v>233172.83</v>
      </c>
    </row>
    <row r="308" spans="1:3" s="12" customFormat="1" x14ac:dyDescent="0.25">
      <c r="A308" s="52"/>
      <c r="B308" s="53"/>
      <c r="C308" s="53"/>
    </row>
    <row r="309" spans="1:3" s="12" customFormat="1" x14ac:dyDescent="0.25">
      <c r="A309" s="29" t="s">
        <v>48</v>
      </c>
      <c r="B309" s="43">
        <f>SUM(B311:B321)</f>
        <v>14374200.000000002</v>
      </c>
      <c r="C309" s="43">
        <f>SUM(C311:C321)</f>
        <v>14374200.000000002</v>
      </c>
    </row>
    <row r="310" spans="1:3" s="12" customFormat="1" x14ac:dyDescent="0.25">
      <c r="A310" s="55" t="s">
        <v>4</v>
      </c>
      <c r="B310" s="90"/>
      <c r="C310" s="90"/>
    </row>
    <row r="311" spans="1:3" s="12" customFormat="1" x14ac:dyDescent="0.25">
      <c r="A311" s="56" t="s">
        <v>8</v>
      </c>
      <c r="B311" s="51">
        <v>7436386.8399999999</v>
      </c>
      <c r="C311" s="51">
        <v>7436386.8399999999</v>
      </c>
    </row>
    <row r="312" spans="1:3" s="12" customFormat="1" x14ac:dyDescent="0.25">
      <c r="A312" s="13" t="s">
        <v>47</v>
      </c>
      <c r="B312" s="51">
        <v>259568</v>
      </c>
      <c r="C312" s="51">
        <v>259568</v>
      </c>
    </row>
    <row r="313" spans="1:3" s="12" customFormat="1" x14ac:dyDescent="0.25">
      <c r="A313" s="13" t="s">
        <v>9</v>
      </c>
      <c r="B313" s="51">
        <v>2232807.73</v>
      </c>
      <c r="C313" s="51">
        <v>2232807.73</v>
      </c>
    </row>
    <row r="314" spans="1:3" s="12" customFormat="1" x14ac:dyDescent="0.25">
      <c r="A314" s="13" t="s">
        <v>10</v>
      </c>
      <c r="B314" s="51">
        <v>72147.41</v>
      </c>
      <c r="C314" s="51">
        <v>72147.41</v>
      </c>
    </row>
    <row r="315" spans="1:3" s="12" customFormat="1" x14ac:dyDescent="0.25">
      <c r="A315" s="13" t="s">
        <v>44</v>
      </c>
      <c r="B315" s="51"/>
      <c r="C315" s="51"/>
    </row>
    <row r="316" spans="1:3" s="12" customFormat="1" x14ac:dyDescent="0.25">
      <c r="A316" s="13" t="s">
        <v>15</v>
      </c>
      <c r="B316" s="51">
        <v>347997.72</v>
      </c>
      <c r="C316" s="51">
        <v>347997.72</v>
      </c>
    </row>
    <row r="317" spans="1:3" s="12" customFormat="1" x14ac:dyDescent="0.25">
      <c r="A317" s="13" t="s">
        <v>11</v>
      </c>
      <c r="B317" s="51">
        <v>1358569.45</v>
      </c>
      <c r="C317" s="51">
        <v>1358569.45</v>
      </c>
    </row>
    <row r="318" spans="1:3" s="12" customFormat="1" x14ac:dyDescent="0.25">
      <c r="A318" s="57" t="s">
        <v>12</v>
      </c>
      <c r="B318" s="51">
        <v>458703.05</v>
      </c>
      <c r="C318" s="51">
        <v>458703.05</v>
      </c>
    </row>
    <row r="319" spans="1:3" s="12" customFormat="1" x14ac:dyDescent="0.25">
      <c r="A319" s="10" t="s">
        <v>5</v>
      </c>
      <c r="B319" s="51">
        <v>3546</v>
      </c>
      <c r="C319" s="51">
        <v>3546</v>
      </c>
    </row>
    <row r="320" spans="1:3" s="12" customFormat="1" ht="25.5" x14ac:dyDescent="0.25">
      <c r="A320" s="10" t="s">
        <v>6</v>
      </c>
      <c r="B320" s="51">
        <v>1287082</v>
      </c>
      <c r="C320" s="51">
        <v>1287082</v>
      </c>
    </row>
    <row r="321" spans="1:3" s="12" customFormat="1" ht="25.5" x14ac:dyDescent="0.25">
      <c r="A321" s="10" t="s">
        <v>7</v>
      </c>
      <c r="B321" s="51">
        <v>917391.8</v>
      </c>
      <c r="C321" s="51">
        <v>917391.8</v>
      </c>
    </row>
    <row r="323" spans="1:3" x14ac:dyDescent="0.25">
      <c r="A323" s="29" t="s">
        <v>69</v>
      </c>
      <c r="B323" s="43">
        <f>SUM(B325:B335)</f>
        <v>59042200</v>
      </c>
      <c r="C323" s="43">
        <f>SUM(C325:C335)</f>
        <v>59029800</v>
      </c>
    </row>
    <row r="324" spans="1:3" x14ac:dyDescent="0.25">
      <c r="A324" s="55" t="s">
        <v>4</v>
      </c>
      <c r="B324" s="90"/>
      <c r="C324" s="90"/>
    </row>
    <row r="325" spans="1:3" x14ac:dyDescent="0.25">
      <c r="A325" s="56" t="s">
        <v>8</v>
      </c>
      <c r="B325" s="51">
        <v>34098000</v>
      </c>
      <c r="C325" s="51">
        <v>34098000</v>
      </c>
    </row>
    <row r="326" spans="1:3" x14ac:dyDescent="0.25">
      <c r="A326" s="13" t="s">
        <v>47</v>
      </c>
      <c r="B326" s="51">
        <v>200000</v>
      </c>
      <c r="C326" s="51">
        <v>200000</v>
      </c>
    </row>
    <row r="327" spans="1:3" x14ac:dyDescent="0.25">
      <c r="A327" s="13" t="s">
        <v>9</v>
      </c>
      <c r="B327" s="51">
        <v>16376000</v>
      </c>
      <c r="C327" s="51">
        <v>16376000</v>
      </c>
    </row>
    <row r="328" spans="1:3" x14ac:dyDescent="0.25">
      <c r="A328" s="13" t="s">
        <v>10</v>
      </c>
      <c r="B328" s="51">
        <v>50000</v>
      </c>
      <c r="C328" s="51">
        <v>50000</v>
      </c>
    </row>
    <row r="329" spans="1:3" x14ac:dyDescent="0.25">
      <c r="A329" s="13" t="s">
        <v>44</v>
      </c>
      <c r="B329" s="51"/>
      <c r="C329" s="51"/>
    </row>
    <row r="330" spans="1:3" x14ac:dyDescent="0.25">
      <c r="A330" s="13" t="s">
        <v>15</v>
      </c>
      <c r="B330" s="51">
        <v>700000</v>
      </c>
      <c r="C330" s="51">
        <v>700000</v>
      </c>
    </row>
    <row r="331" spans="1:3" x14ac:dyDescent="0.25">
      <c r="A331" s="13" t="s">
        <v>11</v>
      </c>
      <c r="B331" s="51">
        <v>100000</v>
      </c>
      <c r="C331" s="51">
        <v>100000</v>
      </c>
    </row>
    <row r="332" spans="1:3" x14ac:dyDescent="0.25">
      <c r="A332" s="57" t="s">
        <v>12</v>
      </c>
      <c r="B332" s="51">
        <v>4083200</v>
      </c>
      <c r="C332" s="51">
        <v>4083200</v>
      </c>
    </row>
    <row r="333" spans="1:3" x14ac:dyDescent="0.25">
      <c r="A333" s="10" t="s">
        <v>5</v>
      </c>
      <c r="B333" s="51"/>
      <c r="C333" s="51"/>
    </row>
    <row r="334" spans="1:3" ht="25.5" x14ac:dyDescent="0.25">
      <c r="A334" s="10" t="s">
        <v>6</v>
      </c>
      <c r="B334" s="51"/>
      <c r="C334" s="51"/>
    </row>
    <row r="335" spans="1:3" ht="25.5" x14ac:dyDescent="0.25">
      <c r="A335" s="10" t="s">
        <v>7</v>
      </c>
      <c r="B335" s="51">
        <v>3435000</v>
      </c>
      <c r="C335" s="51">
        <v>3422600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9"/>
  <sheetViews>
    <sheetView topLeftCell="A295" workbookViewId="0">
      <selection activeCell="G32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69" width="9.140625" style="7"/>
    <col min="170" max="170" width="20.140625" style="7" customWidth="1"/>
    <col min="171" max="171" width="4" style="7" customWidth="1"/>
    <col min="172" max="172" width="19.5703125" style="7" customWidth="1"/>
    <col min="173" max="180" width="11" style="7" customWidth="1"/>
    <col min="181" max="425" width="9.140625" style="7"/>
    <col min="426" max="426" width="20.140625" style="7" customWidth="1"/>
    <col min="427" max="427" width="4" style="7" customWidth="1"/>
    <col min="428" max="428" width="19.5703125" style="7" customWidth="1"/>
    <col min="429" max="436" width="11" style="7" customWidth="1"/>
    <col min="437" max="681" width="9.140625" style="7"/>
    <col min="682" max="682" width="20.140625" style="7" customWidth="1"/>
    <col min="683" max="683" width="4" style="7" customWidth="1"/>
    <col min="684" max="684" width="19.5703125" style="7" customWidth="1"/>
    <col min="685" max="692" width="11" style="7" customWidth="1"/>
    <col min="693" max="937" width="9.140625" style="7"/>
    <col min="938" max="938" width="20.140625" style="7" customWidth="1"/>
    <col min="939" max="939" width="4" style="7" customWidth="1"/>
    <col min="940" max="940" width="19.5703125" style="7" customWidth="1"/>
    <col min="941" max="948" width="11" style="7" customWidth="1"/>
    <col min="949" max="1193" width="9.140625" style="7"/>
    <col min="1194" max="1194" width="20.140625" style="7" customWidth="1"/>
    <col min="1195" max="1195" width="4" style="7" customWidth="1"/>
    <col min="1196" max="1196" width="19.5703125" style="7" customWidth="1"/>
    <col min="1197" max="1204" width="11" style="7" customWidth="1"/>
    <col min="1205" max="1449" width="9.140625" style="7"/>
    <col min="1450" max="1450" width="20.140625" style="7" customWidth="1"/>
    <col min="1451" max="1451" width="4" style="7" customWidth="1"/>
    <col min="1452" max="1452" width="19.5703125" style="7" customWidth="1"/>
    <col min="1453" max="1460" width="11" style="7" customWidth="1"/>
    <col min="1461" max="1705" width="9.140625" style="7"/>
    <col min="1706" max="1706" width="20.140625" style="7" customWidth="1"/>
    <col min="1707" max="1707" width="4" style="7" customWidth="1"/>
    <col min="1708" max="1708" width="19.5703125" style="7" customWidth="1"/>
    <col min="1709" max="1716" width="11" style="7" customWidth="1"/>
    <col min="1717" max="1961" width="9.140625" style="7"/>
    <col min="1962" max="1962" width="20.140625" style="7" customWidth="1"/>
    <col min="1963" max="1963" width="4" style="7" customWidth="1"/>
    <col min="1964" max="1964" width="19.5703125" style="7" customWidth="1"/>
    <col min="1965" max="1972" width="11" style="7" customWidth="1"/>
    <col min="1973" max="2217" width="9.140625" style="7"/>
    <col min="2218" max="2218" width="20.140625" style="7" customWidth="1"/>
    <col min="2219" max="2219" width="4" style="7" customWidth="1"/>
    <col min="2220" max="2220" width="19.5703125" style="7" customWidth="1"/>
    <col min="2221" max="2228" width="11" style="7" customWidth="1"/>
    <col min="2229" max="2473" width="9.140625" style="7"/>
    <col min="2474" max="2474" width="20.140625" style="7" customWidth="1"/>
    <col min="2475" max="2475" width="4" style="7" customWidth="1"/>
    <col min="2476" max="2476" width="19.5703125" style="7" customWidth="1"/>
    <col min="2477" max="2484" width="11" style="7" customWidth="1"/>
    <col min="2485" max="2729" width="9.140625" style="7"/>
    <col min="2730" max="2730" width="20.140625" style="7" customWidth="1"/>
    <col min="2731" max="2731" width="4" style="7" customWidth="1"/>
    <col min="2732" max="2732" width="19.5703125" style="7" customWidth="1"/>
    <col min="2733" max="2740" width="11" style="7" customWidth="1"/>
    <col min="2741" max="2985" width="9.140625" style="7"/>
    <col min="2986" max="2986" width="20.140625" style="7" customWidth="1"/>
    <col min="2987" max="2987" width="4" style="7" customWidth="1"/>
    <col min="2988" max="2988" width="19.5703125" style="7" customWidth="1"/>
    <col min="2989" max="2996" width="11" style="7" customWidth="1"/>
    <col min="2997" max="3241" width="9.140625" style="7"/>
    <col min="3242" max="3242" width="20.140625" style="7" customWidth="1"/>
    <col min="3243" max="3243" width="4" style="7" customWidth="1"/>
    <col min="3244" max="3244" width="19.5703125" style="7" customWidth="1"/>
    <col min="3245" max="3252" width="11" style="7" customWidth="1"/>
    <col min="3253" max="3497" width="9.140625" style="7"/>
    <col min="3498" max="3498" width="20.140625" style="7" customWidth="1"/>
    <col min="3499" max="3499" width="4" style="7" customWidth="1"/>
    <col min="3500" max="3500" width="19.5703125" style="7" customWidth="1"/>
    <col min="3501" max="3508" width="11" style="7" customWidth="1"/>
    <col min="3509" max="3753" width="9.140625" style="7"/>
    <col min="3754" max="3754" width="20.140625" style="7" customWidth="1"/>
    <col min="3755" max="3755" width="4" style="7" customWidth="1"/>
    <col min="3756" max="3756" width="19.5703125" style="7" customWidth="1"/>
    <col min="3757" max="3764" width="11" style="7" customWidth="1"/>
    <col min="3765" max="4009" width="9.140625" style="7"/>
    <col min="4010" max="4010" width="20.140625" style="7" customWidth="1"/>
    <col min="4011" max="4011" width="4" style="7" customWidth="1"/>
    <col min="4012" max="4012" width="19.5703125" style="7" customWidth="1"/>
    <col min="4013" max="4020" width="11" style="7" customWidth="1"/>
    <col min="4021" max="4265" width="9.140625" style="7"/>
    <col min="4266" max="4266" width="20.140625" style="7" customWidth="1"/>
    <col min="4267" max="4267" width="4" style="7" customWidth="1"/>
    <col min="4268" max="4268" width="19.5703125" style="7" customWidth="1"/>
    <col min="4269" max="4276" width="11" style="7" customWidth="1"/>
    <col min="4277" max="4521" width="9.140625" style="7"/>
    <col min="4522" max="4522" width="20.140625" style="7" customWidth="1"/>
    <col min="4523" max="4523" width="4" style="7" customWidth="1"/>
    <col min="4524" max="4524" width="19.5703125" style="7" customWidth="1"/>
    <col min="4525" max="4532" width="11" style="7" customWidth="1"/>
    <col min="4533" max="4777" width="9.140625" style="7"/>
    <col min="4778" max="4778" width="20.140625" style="7" customWidth="1"/>
    <col min="4779" max="4779" width="4" style="7" customWidth="1"/>
    <col min="4780" max="4780" width="19.5703125" style="7" customWidth="1"/>
    <col min="4781" max="4788" width="11" style="7" customWidth="1"/>
    <col min="4789" max="5033" width="9.140625" style="7"/>
    <col min="5034" max="5034" width="20.140625" style="7" customWidth="1"/>
    <col min="5035" max="5035" width="4" style="7" customWidth="1"/>
    <col min="5036" max="5036" width="19.5703125" style="7" customWidth="1"/>
    <col min="5037" max="5044" width="11" style="7" customWidth="1"/>
    <col min="5045" max="5289" width="9.140625" style="7"/>
    <col min="5290" max="5290" width="20.140625" style="7" customWidth="1"/>
    <col min="5291" max="5291" width="4" style="7" customWidth="1"/>
    <col min="5292" max="5292" width="19.5703125" style="7" customWidth="1"/>
    <col min="5293" max="5300" width="11" style="7" customWidth="1"/>
    <col min="5301" max="5545" width="9.140625" style="7"/>
    <col min="5546" max="5546" width="20.140625" style="7" customWidth="1"/>
    <col min="5547" max="5547" width="4" style="7" customWidth="1"/>
    <col min="5548" max="5548" width="19.5703125" style="7" customWidth="1"/>
    <col min="5549" max="5556" width="11" style="7" customWidth="1"/>
    <col min="5557" max="5801" width="9.140625" style="7"/>
    <col min="5802" max="5802" width="20.140625" style="7" customWidth="1"/>
    <col min="5803" max="5803" width="4" style="7" customWidth="1"/>
    <col min="5804" max="5804" width="19.5703125" style="7" customWidth="1"/>
    <col min="5805" max="5812" width="11" style="7" customWidth="1"/>
    <col min="5813" max="6057" width="9.140625" style="7"/>
    <col min="6058" max="6058" width="20.140625" style="7" customWidth="1"/>
    <col min="6059" max="6059" width="4" style="7" customWidth="1"/>
    <col min="6060" max="6060" width="19.5703125" style="7" customWidth="1"/>
    <col min="6061" max="6068" width="11" style="7" customWidth="1"/>
    <col min="6069" max="6313" width="9.140625" style="7"/>
    <col min="6314" max="6314" width="20.140625" style="7" customWidth="1"/>
    <col min="6315" max="6315" width="4" style="7" customWidth="1"/>
    <col min="6316" max="6316" width="19.5703125" style="7" customWidth="1"/>
    <col min="6317" max="6324" width="11" style="7" customWidth="1"/>
    <col min="6325" max="6569" width="9.140625" style="7"/>
    <col min="6570" max="6570" width="20.140625" style="7" customWidth="1"/>
    <col min="6571" max="6571" width="4" style="7" customWidth="1"/>
    <col min="6572" max="6572" width="19.5703125" style="7" customWidth="1"/>
    <col min="6573" max="6580" width="11" style="7" customWidth="1"/>
    <col min="6581" max="6825" width="9.140625" style="7"/>
    <col min="6826" max="6826" width="20.140625" style="7" customWidth="1"/>
    <col min="6827" max="6827" width="4" style="7" customWidth="1"/>
    <col min="6828" max="6828" width="19.5703125" style="7" customWidth="1"/>
    <col min="6829" max="6836" width="11" style="7" customWidth="1"/>
    <col min="6837" max="7081" width="9.140625" style="7"/>
    <col min="7082" max="7082" width="20.140625" style="7" customWidth="1"/>
    <col min="7083" max="7083" width="4" style="7" customWidth="1"/>
    <col min="7084" max="7084" width="19.5703125" style="7" customWidth="1"/>
    <col min="7085" max="7092" width="11" style="7" customWidth="1"/>
    <col min="7093" max="7337" width="9.140625" style="7"/>
    <col min="7338" max="7338" width="20.140625" style="7" customWidth="1"/>
    <col min="7339" max="7339" width="4" style="7" customWidth="1"/>
    <col min="7340" max="7340" width="19.5703125" style="7" customWidth="1"/>
    <col min="7341" max="7348" width="11" style="7" customWidth="1"/>
    <col min="7349" max="7593" width="9.140625" style="7"/>
    <col min="7594" max="7594" width="20.140625" style="7" customWidth="1"/>
    <col min="7595" max="7595" width="4" style="7" customWidth="1"/>
    <col min="7596" max="7596" width="19.5703125" style="7" customWidth="1"/>
    <col min="7597" max="7604" width="11" style="7" customWidth="1"/>
    <col min="7605" max="7849" width="9.140625" style="7"/>
    <col min="7850" max="7850" width="20.140625" style="7" customWidth="1"/>
    <col min="7851" max="7851" width="4" style="7" customWidth="1"/>
    <col min="7852" max="7852" width="19.5703125" style="7" customWidth="1"/>
    <col min="7853" max="7860" width="11" style="7" customWidth="1"/>
    <col min="7861" max="8105" width="9.140625" style="7"/>
    <col min="8106" max="8106" width="20.140625" style="7" customWidth="1"/>
    <col min="8107" max="8107" width="4" style="7" customWidth="1"/>
    <col min="8108" max="8108" width="19.5703125" style="7" customWidth="1"/>
    <col min="8109" max="8116" width="11" style="7" customWidth="1"/>
    <col min="8117" max="8361" width="9.140625" style="7"/>
    <col min="8362" max="8362" width="20.140625" style="7" customWidth="1"/>
    <col min="8363" max="8363" width="4" style="7" customWidth="1"/>
    <col min="8364" max="8364" width="19.5703125" style="7" customWidth="1"/>
    <col min="8365" max="8372" width="11" style="7" customWidth="1"/>
    <col min="8373" max="8617" width="9.140625" style="7"/>
    <col min="8618" max="8618" width="20.140625" style="7" customWidth="1"/>
    <col min="8619" max="8619" width="4" style="7" customWidth="1"/>
    <col min="8620" max="8620" width="19.5703125" style="7" customWidth="1"/>
    <col min="8621" max="8628" width="11" style="7" customWidth="1"/>
    <col min="8629" max="8873" width="9.140625" style="7"/>
    <col min="8874" max="8874" width="20.140625" style="7" customWidth="1"/>
    <col min="8875" max="8875" width="4" style="7" customWidth="1"/>
    <col min="8876" max="8876" width="19.5703125" style="7" customWidth="1"/>
    <col min="8877" max="8884" width="11" style="7" customWidth="1"/>
    <col min="8885" max="9129" width="9.140625" style="7"/>
    <col min="9130" max="9130" width="20.140625" style="7" customWidth="1"/>
    <col min="9131" max="9131" width="4" style="7" customWidth="1"/>
    <col min="9132" max="9132" width="19.5703125" style="7" customWidth="1"/>
    <col min="9133" max="9140" width="11" style="7" customWidth="1"/>
    <col min="9141" max="9385" width="9.140625" style="7"/>
    <col min="9386" max="9386" width="20.140625" style="7" customWidth="1"/>
    <col min="9387" max="9387" width="4" style="7" customWidth="1"/>
    <col min="9388" max="9388" width="19.5703125" style="7" customWidth="1"/>
    <col min="9389" max="9396" width="11" style="7" customWidth="1"/>
    <col min="9397" max="9641" width="9.140625" style="7"/>
    <col min="9642" max="9642" width="20.140625" style="7" customWidth="1"/>
    <col min="9643" max="9643" width="4" style="7" customWidth="1"/>
    <col min="9644" max="9644" width="19.5703125" style="7" customWidth="1"/>
    <col min="9645" max="9652" width="11" style="7" customWidth="1"/>
    <col min="9653" max="9897" width="9.140625" style="7"/>
    <col min="9898" max="9898" width="20.140625" style="7" customWidth="1"/>
    <col min="9899" max="9899" width="4" style="7" customWidth="1"/>
    <col min="9900" max="9900" width="19.5703125" style="7" customWidth="1"/>
    <col min="9901" max="9908" width="11" style="7" customWidth="1"/>
    <col min="9909" max="10153" width="9.140625" style="7"/>
    <col min="10154" max="10154" width="20.140625" style="7" customWidth="1"/>
    <col min="10155" max="10155" width="4" style="7" customWidth="1"/>
    <col min="10156" max="10156" width="19.5703125" style="7" customWidth="1"/>
    <col min="10157" max="10164" width="11" style="7" customWidth="1"/>
    <col min="10165" max="10409" width="9.140625" style="7"/>
    <col min="10410" max="10410" width="20.140625" style="7" customWidth="1"/>
    <col min="10411" max="10411" width="4" style="7" customWidth="1"/>
    <col min="10412" max="10412" width="19.5703125" style="7" customWidth="1"/>
    <col min="10413" max="10420" width="11" style="7" customWidth="1"/>
    <col min="10421" max="10665" width="9.140625" style="7"/>
    <col min="10666" max="10666" width="20.140625" style="7" customWidth="1"/>
    <col min="10667" max="10667" width="4" style="7" customWidth="1"/>
    <col min="10668" max="10668" width="19.5703125" style="7" customWidth="1"/>
    <col min="10669" max="10676" width="11" style="7" customWidth="1"/>
    <col min="10677" max="10921" width="9.140625" style="7"/>
    <col min="10922" max="10922" width="20.140625" style="7" customWidth="1"/>
    <col min="10923" max="10923" width="4" style="7" customWidth="1"/>
    <col min="10924" max="10924" width="19.5703125" style="7" customWidth="1"/>
    <col min="10925" max="10932" width="11" style="7" customWidth="1"/>
    <col min="10933" max="11177" width="9.140625" style="7"/>
    <col min="11178" max="11178" width="20.140625" style="7" customWidth="1"/>
    <col min="11179" max="11179" width="4" style="7" customWidth="1"/>
    <col min="11180" max="11180" width="19.5703125" style="7" customWidth="1"/>
    <col min="11181" max="11188" width="11" style="7" customWidth="1"/>
    <col min="11189" max="11433" width="9.140625" style="7"/>
    <col min="11434" max="11434" width="20.140625" style="7" customWidth="1"/>
    <col min="11435" max="11435" width="4" style="7" customWidth="1"/>
    <col min="11436" max="11436" width="19.5703125" style="7" customWidth="1"/>
    <col min="11437" max="11444" width="11" style="7" customWidth="1"/>
    <col min="11445" max="11689" width="9.140625" style="7"/>
    <col min="11690" max="11690" width="20.140625" style="7" customWidth="1"/>
    <col min="11691" max="11691" width="4" style="7" customWidth="1"/>
    <col min="11692" max="11692" width="19.5703125" style="7" customWidth="1"/>
    <col min="11693" max="11700" width="11" style="7" customWidth="1"/>
    <col min="11701" max="11945" width="9.140625" style="7"/>
    <col min="11946" max="11946" width="20.140625" style="7" customWidth="1"/>
    <col min="11947" max="11947" width="4" style="7" customWidth="1"/>
    <col min="11948" max="11948" width="19.5703125" style="7" customWidth="1"/>
    <col min="11949" max="11956" width="11" style="7" customWidth="1"/>
    <col min="11957" max="12201" width="9.140625" style="7"/>
    <col min="12202" max="12202" width="20.140625" style="7" customWidth="1"/>
    <col min="12203" max="12203" width="4" style="7" customWidth="1"/>
    <col min="12204" max="12204" width="19.5703125" style="7" customWidth="1"/>
    <col min="12205" max="12212" width="11" style="7" customWidth="1"/>
    <col min="12213" max="12457" width="9.140625" style="7"/>
    <col min="12458" max="12458" width="20.140625" style="7" customWidth="1"/>
    <col min="12459" max="12459" width="4" style="7" customWidth="1"/>
    <col min="12460" max="12460" width="19.5703125" style="7" customWidth="1"/>
    <col min="12461" max="12468" width="11" style="7" customWidth="1"/>
    <col min="12469" max="12713" width="9.140625" style="7"/>
    <col min="12714" max="12714" width="20.140625" style="7" customWidth="1"/>
    <col min="12715" max="12715" width="4" style="7" customWidth="1"/>
    <col min="12716" max="12716" width="19.5703125" style="7" customWidth="1"/>
    <col min="12717" max="12724" width="11" style="7" customWidth="1"/>
    <col min="12725" max="12969" width="9.140625" style="7"/>
    <col min="12970" max="12970" width="20.140625" style="7" customWidth="1"/>
    <col min="12971" max="12971" width="4" style="7" customWidth="1"/>
    <col min="12972" max="12972" width="19.5703125" style="7" customWidth="1"/>
    <col min="12973" max="12980" width="11" style="7" customWidth="1"/>
    <col min="12981" max="13225" width="9.140625" style="7"/>
    <col min="13226" max="13226" width="20.140625" style="7" customWidth="1"/>
    <col min="13227" max="13227" width="4" style="7" customWidth="1"/>
    <col min="13228" max="13228" width="19.5703125" style="7" customWidth="1"/>
    <col min="13229" max="13236" width="11" style="7" customWidth="1"/>
    <col min="13237" max="13481" width="9.140625" style="7"/>
    <col min="13482" max="13482" width="20.140625" style="7" customWidth="1"/>
    <col min="13483" max="13483" width="4" style="7" customWidth="1"/>
    <col min="13484" max="13484" width="19.5703125" style="7" customWidth="1"/>
    <col min="13485" max="13492" width="11" style="7" customWidth="1"/>
    <col min="13493" max="13737" width="9.140625" style="7"/>
    <col min="13738" max="13738" width="20.140625" style="7" customWidth="1"/>
    <col min="13739" max="13739" width="4" style="7" customWidth="1"/>
    <col min="13740" max="13740" width="19.5703125" style="7" customWidth="1"/>
    <col min="13741" max="13748" width="11" style="7" customWidth="1"/>
    <col min="13749" max="13993" width="9.140625" style="7"/>
    <col min="13994" max="13994" width="20.140625" style="7" customWidth="1"/>
    <col min="13995" max="13995" width="4" style="7" customWidth="1"/>
    <col min="13996" max="13996" width="19.5703125" style="7" customWidth="1"/>
    <col min="13997" max="14004" width="11" style="7" customWidth="1"/>
    <col min="14005" max="14249" width="9.140625" style="7"/>
    <col min="14250" max="14250" width="20.140625" style="7" customWidth="1"/>
    <col min="14251" max="14251" width="4" style="7" customWidth="1"/>
    <col min="14252" max="14252" width="19.5703125" style="7" customWidth="1"/>
    <col min="14253" max="14260" width="11" style="7" customWidth="1"/>
    <col min="14261" max="14505" width="9.140625" style="7"/>
    <col min="14506" max="14506" width="20.140625" style="7" customWidth="1"/>
    <col min="14507" max="14507" width="4" style="7" customWidth="1"/>
    <col min="14508" max="14508" width="19.5703125" style="7" customWidth="1"/>
    <col min="14509" max="14516" width="11" style="7" customWidth="1"/>
    <col min="14517" max="14761" width="9.140625" style="7"/>
    <col min="14762" max="14762" width="20.140625" style="7" customWidth="1"/>
    <col min="14763" max="14763" width="4" style="7" customWidth="1"/>
    <col min="14764" max="14764" width="19.5703125" style="7" customWidth="1"/>
    <col min="14765" max="14772" width="11" style="7" customWidth="1"/>
    <col min="14773" max="15017" width="9.140625" style="7"/>
    <col min="15018" max="15018" width="20.140625" style="7" customWidth="1"/>
    <col min="15019" max="15019" width="4" style="7" customWidth="1"/>
    <col min="15020" max="15020" width="19.5703125" style="7" customWidth="1"/>
    <col min="15021" max="15028" width="11" style="7" customWidth="1"/>
    <col min="15029" max="15273" width="9.140625" style="7"/>
    <col min="15274" max="15274" width="20.140625" style="7" customWidth="1"/>
    <col min="15275" max="15275" width="4" style="7" customWidth="1"/>
    <col min="15276" max="15276" width="19.5703125" style="7" customWidth="1"/>
    <col min="15277" max="15284" width="11" style="7" customWidth="1"/>
    <col min="15285" max="15529" width="9.140625" style="7"/>
    <col min="15530" max="15530" width="20.140625" style="7" customWidth="1"/>
    <col min="15531" max="15531" width="4" style="7" customWidth="1"/>
    <col min="15532" max="15532" width="19.5703125" style="7" customWidth="1"/>
    <col min="15533" max="15540" width="11" style="7" customWidth="1"/>
    <col min="15541" max="15785" width="9.140625" style="7"/>
    <col min="15786" max="15786" width="20.140625" style="7" customWidth="1"/>
    <col min="15787" max="15787" width="4" style="7" customWidth="1"/>
    <col min="15788" max="15788" width="19.5703125" style="7" customWidth="1"/>
    <col min="15789" max="15796" width="11" style="7" customWidth="1"/>
    <col min="15797" max="16041" width="9.140625" style="7"/>
    <col min="16042" max="16042" width="20.140625" style="7" customWidth="1"/>
    <col min="16043" max="16043" width="4" style="7" customWidth="1"/>
    <col min="16044" max="16044" width="19.5703125" style="7" customWidth="1"/>
    <col min="16045" max="16052" width="11" style="7" customWidth="1"/>
    <col min="16053" max="16384" width="9.140625" style="7"/>
  </cols>
  <sheetData>
    <row r="1" spans="1:3" ht="30" customHeight="1" x14ac:dyDescent="0.25">
      <c r="A1" s="641" t="s">
        <v>71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258">
        <v>52917300</v>
      </c>
      <c r="C5" s="258">
        <v>2086551.6400000001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13" t="s">
        <v>8</v>
      </c>
      <c r="B7" s="260">
        <v>17447926</v>
      </c>
      <c r="C7" s="260">
        <v>1469720.11</v>
      </c>
    </row>
    <row r="8" spans="1:3" s="12" customFormat="1" x14ac:dyDescent="0.25">
      <c r="A8" s="13" t="s">
        <v>13</v>
      </c>
      <c r="B8" s="260">
        <v>192600</v>
      </c>
      <c r="C8" s="260"/>
    </row>
    <row r="9" spans="1:3" s="12" customFormat="1" x14ac:dyDescent="0.25">
      <c r="A9" s="13" t="s">
        <v>9</v>
      </c>
      <c r="B9" s="260">
        <v>5269274</v>
      </c>
      <c r="C9" s="260">
        <v>425729.88</v>
      </c>
    </row>
    <row r="10" spans="1:3" s="12" customFormat="1" x14ac:dyDescent="0.25">
      <c r="A10" s="13" t="s">
        <v>10</v>
      </c>
      <c r="B10" s="260">
        <v>139900</v>
      </c>
      <c r="C10" s="260">
        <v>0</v>
      </c>
    </row>
    <row r="11" spans="1:3" s="12" customFormat="1" x14ac:dyDescent="0.25">
      <c r="A11" s="13" t="s">
        <v>15</v>
      </c>
      <c r="B11" s="260">
        <v>201000</v>
      </c>
      <c r="C11" s="260">
        <v>1559.3</v>
      </c>
    </row>
    <row r="12" spans="1:3" s="12" customFormat="1" ht="23.25" x14ac:dyDescent="0.25">
      <c r="A12" s="13" t="s">
        <v>14</v>
      </c>
      <c r="B12" s="260"/>
      <c r="C12" s="260"/>
    </row>
    <row r="13" spans="1:3" s="12" customFormat="1" x14ac:dyDescent="0.25">
      <c r="A13" s="13" t="s">
        <v>16</v>
      </c>
      <c r="B13" s="260">
        <v>0</v>
      </c>
      <c r="C13" s="260">
        <v>0</v>
      </c>
    </row>
    <row r="14" spans="1:3" s="12" customFormat="1" x14ac:dyDescent="0.25">
      <c r="A14" s="13" t="s">
        <v>11</v>
      </c>
      <c r="B14" s="260">
        <v>12423620</v>
      </c>
      <c r="C14" s="260">
        <v>16078.15</v>
      </c>
    </row>
    <row r="15" spans="1:3" s="12" customFormat="1" x14ac:dyDescent="0.25">
      <c r="A15" s="13" t="s">
        <v>12</v>
      </c>
      <c r="B15" s="260">
        <v>13660989</v>
      </c>
      <c r="C15" s="260">
        <v>173464.2</v>
      </c>
    </row>
    <row r="16" spans="1:3" s="12" customFormat="1" x14ac:dyDescent="0.25">
      <c r="A16" s="10" t="s">
        <v>5</v>
      </c>
      <c r="B16" s="260">
        <v>40000</v>
      </c>
      <c r="C16" s="260">
        <v>0</v>
      </c>
    </row>
    <row r="17" spans="1:3" s="12" customFormat="1" ht="30" customHeight="1" x14ac:dyDescent="0.25">
      <c r="A17" s="10" t="s">
        <v>6</v>
      </c>
      <c r="B17" s="260">
        <v>490500</v>
      </c>
      <c r="C17" s="260">
        <v>0</v>
      </c>
    </row>
    <row r="18" spans="1:3" s="12" customFormat="1" ht="25.5" x14ac:dyDescent="0.25">
      <c r="A18" s="10" t="s">
        <v>7</v>
      </c>
      <c r="B18" s="260">
        <v>3051491</v>
      </c>
      <c r="C18" s="260">
        <v>0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222">
        <f>SUM(B24:B34)</f>
        <v>78351435</v>
      </c>
      <c r="C22" s="222">
        <f>SUM(C24:C34)</f>
        <v>2956048.23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260">
        <v>35194641</v>
      </c>
      <c r="C24" s="260">
        <v>2193100.19</v>
      </c>
    </row>
    <row r="25" spans="1:3" s="12" customFormat="1" x14ac:dyDescent="0.25">
      <c r="A25" s="13" t="s">
        <v>13</v>
      </c>
      <c r="B25" s="260">
        <v>52200</v>
      </c>
      <c r="C25" s="260"/>
    </row>
    <row r="26" spans="1:3" s="12" customFormat="1" x14ac:dyDescent="0.25">
      <c r="A26" s="13" t="s">
        <v>9</v>
      </c>
      <c r="B26" s="260">
        <v>10628779</v>
      </c>
      <c r="C26" s="260">
        <v>651441.14</v>
      </c>
    </row>
    <row r="27" spans="1:3" s="12" customFormat="1" x14ac:dyDescent="0.25">
      <c r="A27" s="13" t="s">
        <v>10</v>
      </c>
      <c r="B27" s="260">
        <v>75500</v>
      </c>
      <c r="C27" s="260"/>
    </row>
    <row r="28" spans="1:3" s="12" customFormat="1" ht="23.25" x14ac:dyDescent="0.25">
      <c r="A28" s="13" t="s">
        <v>14</v>
      </c>
      <c r="B28" s="260">
        <v>300000</v>
      </c>
      <c r="C28" s="260"/>
    </row>
    <row r="29" spans="1:3" s="12" customFormat="1" x14ac:dyDescent="0.25">
      <c r="A29" s="13" t="s">
        <v>18</v>
      </c>
      <c r="B29" s="260">
        <v>350000</v>
      </c>
      <c r="C29" s="260"/>
    </row>
    <row r="30" spans="1:3" s="12" customFormat="1" x14ac:dyDescent="0.25">
      <c r="A30" s="13" t="s">
        <v>11</v>
      </c>
      <c r="B30" s="260">
        <v>541870</v>
      </c>
      <c r="C30" s="260"/>
    </row>
    <row r="31" spans="1:3" s="12" customFormat="1" x14ac:dyDescent="0.25">
      <c r="A31" s="13" t="s">
        <v>12</v>
      </c>
      <c r="B31" s="260">
        <v>6617575</v>
      </c>
      <c r="C31" s="260"/>
    </row>
    <row r="32" spans="1:3" s="12" customFormat="1" x14ac:dyDescent="0.25">
      <c r="A32" s="10" t="s">
        <v>5</v>
      </c>
      <c r="B32" s="260">
        <v>550000</v>
      </c>
      <c r="C32" s="260"/>
    </row>
    <row r="33" spans="1:3" s="12" customFormat="1" ht="25.5" x14ac:dyDescent="0.25">
      <c r="A33" s="10" t="s">
        <v>6</v>
      </c>
      <c r="B33" s="260">
        <v>14977000</v>
      </c>
      <c r="C33" s="260">
        <v>5280</v>
      </c>
    </row>
    <row r="34" spans="1:3" s="12" customFormat="1" ht="25.5" x14ac:dyDescent="0.25">
      <c r="A34" s="10" t="s">
        <v>7</v>
      </c>
      <c r="B34" s="260">
        <v>9063870</v>
      </c>
      <c r="C34" s="260">
        <v>106226.9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50550900</v>
      </c>
      <c r="C38" s="8">
        <f>SUM(C40:C50)</f>
        <v>1793866.12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260">
        <v>18987020</v>
      </c>
      <c r="C40" s="260">
        <v>1378245.35</v>
      </c>
    </row>
    <row r="41" spans="1:3" s="12" customFormat="1" x14ac:dyDescent="0.25">
      <c r="A41" s="13" t="s">
        <v>13</v>
      </c>
      <c r="B41" s="260">
        <v>0</v>
      </c>
      <c r="C41" s="260"/>
    </row>
    <row r="42" spans="1:3" s="12" customFormat="1" x14ac:dyDescent="0.25">
      <c r="A42" s="13" t="s">
        <v>9</v>
      </c>
      <c r="B42" s="260">
        <v>5734080</v>
      </c>
      <c r="C42" s="260">
        <v>414940.77</v>
      </c>
    </row>
    <row r="43" spans="1:3" s="12" customFormat="1" x14ac:dyDescent="0.25">
      <c r="A43" s="13" t="s">
        <v>10</v>
      </c>
      <c r="B43" s="256">
        <v>105000</v>
      </c>
      <c r="C43" s="256"/>
    </row>
    <row r="44" spans="1:3" s="12" customFormat="1" ht="23.25" x14ac:dyDescent="0.25">
      <c r="A44" s="13" t="s">
        <v>14</v>
      </c>
      <c r="B44" s="256"/>
      <c r="C44" s="256"/>
    </row>
    <row r="45" spans="1:3" s="12" customFormat="1" x14ac:dyDescent="0.25">
      <c r="A45" s="13" t="s">
        <v>18</v>
      </c>
      <c r="B45" s="260">
        <v>100000</v>
      </c>
      <c r="C45" s="256"/>
    </row>
    <row r="46" spans="1:3" s="12" customFormat="1" x14ac:dyDescent="0.25">
      <c r="A46" s="13" t="s">
        <v>11</v>
      </c>
      <c r="B46" s="260">
        <v>233000</v>
      </c>
      <c r="C46" s="256"/>
    </row>
    <row r="47" spans="1:3" s="12" customFormat="1" x14ac:dyDescent="0.25">
      <c r="A47" s="13" t="s">
        <v>12</v>
      </c>
      <c r="B47" s="260">
        <v>12199393</v>
      </c>
      <c r="C47" s="256"/>
    </row>
    <row r="48" spans="1:3" s="12" customFormat="1" x14ac:dyDescent="0.25">
      <c r="A48" s="10" t="s">
        <v>5</v>
      </c>
      <c r="B48" s="256"/>
      <c r="C48" s="256"/>
    </row>
    <row r="49" spans="1:3" s="12" customFormat="1" ht="25.5" x14ac:dyDescent="0.25">
      <c r="A49" s="10" t="s">
        <v>6</v>
      </c>
      <c r="B49" s="260">
        <v>6600000</v>
      </c>
      <c r="C49" s="256"/>
    </row>
    <row r="50" spans="1:3" s="12" customFormat="1" ht="25.5" x14ac:dyDescent="0.25">
      <c r="A50" s="10" t="s">
        <v>7</v>
      </c>
      <c r="B50" s="260">
        <v>6592407</v>
      </c>
      <c r="C50" s="260">
        <v>680</v>
      </c>
    </row>
    <row r="51" spans="1:3" s="12" customFormat="1" x14ac:dyDescent="0.25">
      <c r="A51" s="10"/>
      <c r="B51" s="229"/>
      <c r="C51" s="229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222">
        <f>B56+B58+B59+B61+B62+B63+B65+B66+B67+B57+B60+B64</f>
        <v>35177100</v>
      </c>
      <c r="C54" s="258">
        <f>C56+C58+C59+C61+C62+C63+C65+C66+C67+C57+C60+C64</f>
        <v>555700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260">
        <v>15327460</v>
      </c>
      <c r="C56" s="260">
        <v>426875</v>
      </c>
    </row>
    <row r="57" spans="1:3" s="12" customFormat="1" x14ac:dyDescent="0.25">
      <c r="A57" s="13" t="s">
        <v>13</v>
      </c>
      <c r="B57" s="260">
        <v>0</v>
      </c>
      <c r="C57" s="260">
        <v>0</v>
      </c>
    </row>
    <row r="58" spans="1:3" s="12" customFormat="1" x14ac:dyDescent="0.25">
      <c r="A58" s="13" t="s">
        <v>9</v>
      </c>
      <c r="B58" s="260">
        <v>4628840</v>
      </c>
      <c r="C58" s="260">
        <v>128825</v>
      </c>
    </row>
    <row r="59" spans="1:3" s="12" customFormat="1" x14ac:dyDescent="0.25">
      <c r="A59" s="13" t="s">
        <v>10</v>
      </c>
      <c r="B59" s="260">
        <v>20000</v>
      </c>
      <c r="C59" s="256"/>
    </row>
    <row r="60" spans="1:3" s="12" customFormat="1" ht="23.25" x14ac:dyDescent="0.25">
      <c r="A60" s="13" t="s">
        <v>14</v>
      </c>
      <c r="B60" s="256"/>
      <c r="C60" s="256"/>
    </row>
    <row r="61" spans="1:3" s="12" customFormat="1" x14ac:dyDescent="0.25">
      <c r="A61" s="13" t="s">
        <v>21</v>
      </c>
      <c r="B61" s="260">
        <v>62000</v>
      </c>
      <c r="C61" s="256"/>
    </row>
    <row r="62" spans="1:3" s="12" customFormat="1" x14ac:dyDescent="0.25">
      <c r="A62" s="13" t="s">
        <v>11</v>
      </c>
      <c r="B62" s="260">
        <v>86000</v>
      </c>
      <c r="C62" s="256"/>
    </row>
    <row r="63" spans="1:3" s="12" customFormat="1" x14ac:dyDescent="0.25">
      <c r="A63" s="13" t="s">
        <v>12</v>
      </c>
      <c r="B63" s="260">
        <v>210100</v>
      </c>
      <c r="C63" s="256"/>
    </row>
    <row r="64" spans="1:3" s="12" customFormat="1" x14ac:dyDescent="0.25">
      <c r="A64" s="261" t="s">
        <v>72</v>
      </c>
      <c r="B64" s="260">
        <v>40200</v>
      </c>
      <c r="C64" s="260"/>
    </row>
    <row r="65" spans="1:3" s="12" customFormat="1" x14ac:dyDescent="0.25">
      <c r="A65" s="10" t="s">
        <v>5</v>
      </c>
      <c r="B65" s="256"/>
      <c r="C65" s="256"/>
    </row>
    <row r="66" spans="1:3" s="12" customFormat="1" ht="25.5" x14ac:dyDescent="0.25">
      <c r="A66" s="10" t="s">
        <v>6</v>
      </c>
      <c r="B66" s="260">
        <v>11060000</v>
      </c>
      <c r="C66" s="256"/>
    </row>
    <row r="67" spans="1:3" s="12" customFormat="1" ht="25.5" x14ac:dyDescent="0.25">
      <c r="A67" s="10" t="s">
        <v>7</v>
      </c>
      <c r="B67" s="260">
        <v>3742500</v>
      </c>
      <c r="C67" s="256"/>
    </row>
    <row r="68" spans="1:3" s="12" customFormat="1" x14ac:dyDescent="0.25">
      <c r="A68" s="14"/>
      <c r="B68" s="14"/>
      <c r="C68" s="14"/>
    </row>
    <row r="69" spans="1:3" s="12" customFormat="1" x14ac:dyDescent="0.25">
      <c r="A69" s="14"/>
      <c r="B69" s="14"/>
      <c r="C69" s="14"/>
    </row>
    <row r="70" spans="1:3" s="12" customFormat="1" x14ac:dyDescent="0.25">
      <c r="A70" s="15" t="s">
        <v>0</v>
      </c>
      <c r="B70" s="15" t="s">
        <v>2</v>
      </c>
      <c r="C70" s="15" t="s">
        <v>3</v>
      </c>
    </row>
    <row r="71" spans="1:3" s="12" customFormat="1" x14ac:dyDescent="0.25">
      <c r="A71" s="15" t="s">
        <v>1</v>
      </c>
      <c r="B71" s="15">
        <v>2</v>
      </c>
      <c r="C71" s="15">
        <v>3</v>
      </c>
    </row>
    <row r="72" spans="1:3" s="12" customFormat="1" x14ac:dyDescent="0.25">
      <c r="A72" s="3" t="s">
        <v>23</v>
      </c>
      <c r="B72" s="222">
        <f>B74+B76+B77+B80+B82+B83+B84+B85+B75+B78+B79+B81</f>
        <v>102194200</v>
      </c>
      <c r="C72" s="258">
        <f>C74+C76+C77+C80+C82+C83+C84+C85+C75+C78+C79+C81</f>
        <v>1404224.4499999997</v>
      </c>
    </row>
    <row r="73" spans="1:3" s="12" customFormat="1" x14ac:dyDescent="0.25">
      <c r="A73" s="10" t="s">
        <v>4</v>
      </c>
      <c r="B73" s="259"/>
      <c r="C73" s="259"/>
    </row>
    <row r="74" spans="1:3" s="12" customFormat="1" x14ac:dyDescent="0.25">
      <c r="A74" s="13" t="s">
        <v>8</v>
      </c>
      <c r="B74" s="233">
        <v>45602657</v>
      </c>
      <c r="C74" s="263">
        <v>927403.35</v>
      </c>
    </row>
    <row r="75" spans="1:3" s="12" customFormat="1" x14ac:dyDescent="0.25">
      <c r="A75" s="13" t="s">
        <v>13</v>
      </c>
      <c r="B75" s="260">
        <v>4000</v>
      </c>
      <c r="C75" s="260"/>
    </row>
    <row r="76" spans="1:3" s="12" customFormat="1" x14ac:dyDescent="0.25">
      <c r="A76" s="13" t="s">
        <v>9</v>
      </c>
      <c r="B76" s="128">
        <v>13773222</v>
      </c>
      <c r="C76" s="263">
        <v>279828.21999999997</v>
      </c>
    </row>
    <row r="77" spans="1:3" s="12" customFormat="1" x14ac:dyDescent="0.25">
      <c r="A77" s="13" t="s">
        <v>10</v>
      </c>
      <c r="B77" s="260">
        <v>20800</v>
      </c>
      <c r="C77" s="260"/>
    </row>
    <row r="78" spans="1:3" s="12" customFormat="1" ht="23.25" x14ac:dyDescent="0.25">
      <c r="A78" s="13" t="s">
        <v>14</v>
      </c>
      <c r="B78" s="260">
        <v>172000</v>
      </c>
      <c r="C78" s="260"/>
    </row>
    <row r="79" spans="1:3" s="12" customFormat="1" x14ac:dyDescent="0.25">
      <c r="A79" s="13" t="s">
        <v>21</v>
      </c>
      <c r="B79" s="260">
        <v>99000</v>
      </c>
      <c r="C79" s="260"/>
    </row>
    <row r="80" spans="1:3" s="12" customFormat="1" x14ac:dyDescent="0.25">
      <c r="A80" s="13" t="s">
        <v>11</v>
      </c>
      <c r="B80" s="260">
        <v>21000</v>
      </c>
      <c r="C80" s="260"/>
    </row>
    <row r="81" spans="1:3" s="12" customFormat="1" x14ac:dyDescent="0.25">
      <c r="A81" s="261" t="s">
        <v>73</v>
      </c>
      <c r="B81" s="260">
        <v>150000</v>
      </c>
      <c r="C81" s="260"/>
    </row>
    <row r="82" spans="1:3" s="12" customFormat="1" x14ac:dyDescent="0.25">
      <c r="A82" s="261" t="s">
        <v>12</v>
      </c>
      <c r="B82" s="260">
        <v>10536561</v>
      </c>
      <c r="C82" s="263">
        <v>4547.88</v>
      </c>
    </row>
    <row r="83" spans="1:3" s="12" customFormat="1" x14ac:dyDescent="0.25">
      <c r="A83" s="262" t="s">
        <v>5</v>
      </c>
      <c r="B83" s="260">
        <v>353000</v>
      </c>
      <c r="C83" s="263"/>
    </row>
    <row r="84" spans="1:3" s="12" customFormat="1" ht="25.5" x14ac:dyDescent="0.25">
      <c r="A84" s="262" t="s">
        <v>6</v>
      </c>
      <c r="B84" s="260">
        <v>13200000</v>
      </c>
      <c r="C84" s="260">
        <v>91100</v>
      </c>
    </row>
    <row r="85" spans="1:3" s="12" customFormat="1" ht="25.5" x14ac:dyDescent="0.25">
      <c r="A85" s="262" t="s">
        <v>7</v>
      </c>
      <c r="B85" s="128">
        <v>18261960</v>
      </c>
      <c r="C85" s="263">
        <v>101345</v>
      </c>
    </row>
    <row r="86" spans="1:3" s="12" customFormat="1" x14ac:dyDescent="0.25">
      <c r="A86" s="14"/>
      <c r="B86" s="14"/>
      <c r="C86" s="14"/>
    </row>
    <row r="87" spans="1:3" s="12" customFormat="1" x14ac:dyDescent="0.25">
      <c r="A87" s="15" t="s">
        <v>0</v>
      </c>
      <c r="B87" s="15" t="s">
        <v>2</v>
      </c>
      <c r="C87" s="15" t="s">
        <v>3</v>
      </c>
    </row>
    <row r="88" spans="1:3" s="12" customFormat="1" x14ac:dyDescent="0.25">
      <c r="A88" s="15" t="s">
        <v>1</v>
      </c>
      <c r="B88" s="15">
        <v>2</v>
      </c>
      <c r="C88" s="15">
        <v>3</v>
      </c>
    </row>
    <row r="89" spans="1:3" s="12" customFormat="1" ht="18" customHeight="1" x14ac:dyDescent="0.25">
      <c r="A89" s="3" t="s">
        <v>24</v>
      </c>
      <c r="B89" s="222">
        <f>SUM(B91:B101)</f>
        <v>54816720</v>
      </c>
      <c r="C89" s="222">
        <f>SUM(C91:C101)</f>
        <v>2765369.76</v>
      </c>
    </row>
    <row r="90" spans="1:3" s="12" customFormat="1" x14ac:dyDescent="0.25">
      <c r="A90" s="10" t="s">
        <v>4</v>
      </c>
      <c r="B90" s="74"/>
      <c r="C90" s="74"/>
    </row>
    <row r="91" spans="1:3" s="12" customFormat="1" x14ac:dyDescent="0.25">
      <c r="A91" s="13" t="s">
        <v>8</v>
      </c>
      <c r="B91" s="266">
        <v>27094000</v>
      </c>
      <c r="C91" s="266">
        <v>2130246.92</v>
      </c>
    </row>
    <row r="92" spans="1:3" s="12" customFormat="1" x14ac:dyDescent="0.25">
      <c r="A92" s="13" t="s">
        <v>13</v>
      </c>
      <c r="B92" s="266">
        <v>0</v>
      </c>
      <c r="C92" s="266">
        <v>0</v>
      </c>
    </row>
    <row r="93" spans="1:3" s="12" customFormat="1" x14ac:dyDescent="0.25">
      <c r="A93" s="13" t="s">
        <v>9</v>
      </c>
      <c r="B93" s="266">
        <v>8182300</v>
      </c>
      <c r="C93" s="266">
        <v>626037.84</v>
      </c>
    </row>
    <row r="94" spans="1:3" s="12" customFormat="1" x14ac:dyDescent="0.25">
      <c r="A94" s="13" t="s">
        <v>10</v>
      </c>
      <c r="B94" s="266">
        <v>146420</v>
      </c>
      <c r="C94" s="266">
        <v>0</v>
      </c>
    </row>
    <row r="95" spans="1:3" s="12" customFormat="1" ht="23.25" x14ac:dyDescent="0.25">
      <c r="A95" s="13" t="s">
        <v>14</v>
      </c>
      <c r="B95" s="266">
        <v>0</v>
      </c>
      <c r="C95" s="266">
        <v>0</v>
      </c>
    </row>
    <row r="96" spans="1:3" s="12" customFormat="1" x14ac:dyDescent="0.25">
      <c r="A96" s="13" t="s">
        <v>21</v>
      </c>
      <c r="B96" s="266">
        <v>333609</v>
      </c>
      <c r="C96" s="266">
        <v>0</v>
      </c>
    </row>
    <row r="97" spans="1:3" s="12" customFormat="1" x14ac:dyDescent="0.25">
      <c r="A97" s="13" t="s">
        <v>11</v>
      </c>
      <c r="B97" s="266">
        <v>470020</v>
      </c>
      <c r="C97" s="266">
        <v>0</v>
      </c>
    </row>
    <row r="98" spans="1:3" s="12" customFormat="1" x14ac:dyDescent="0.25">
      <c r="A98" s="13" t="s">
        <v>12</v>
      </c>
      <c r="B98" s="266">
        <v>8654564</v>
      </c>
      <c r="C98" s="267">
        <v>0</v>
      </c>
    </row>
    <row r="99" spans="1:3" s="12" customFormat="1" x14ac:dyDescent="0.25">
      <c r="A99" s="10" t="s">
        <v>5</v>
      </c>
      <c r="B99" s="266">
        <v>59102</v>
      </c>
      <c r="C99" s="267">
        <v>8565</v>
      </c>
    </row>
    <row r="100" spans="1:3" s="12" customFormat="1" ht="25.5" x14ac:dyDescent="0.25">
      <c r="A100" s="10" t="s">
        <v>6</v>
      </c>
      <c r="B100" s="266">
        <v>3633457</v>
      </c>
      <c r="C100" s="266">
        <v>0</v>
      </c>
    </row>
    <row r="101" spans="1:3" s="12" customFormat="1" ht="25.5" x14ac:dyDescent="0.25">
      <c r="A101" s="10" t="s">
        <v>7</v>
      </c>
      <c r="B101" s="266">
        <v>6243248</v>
      </c>
      <c r="C101" s="266">
        <v>520</v>
      </c>
    </row>
    <row r="102" spans="1:3" s="12" customFormat="1" x14ac:dyDescent="0.25">
      <c r="A102" s="14"/>
      <c r="B102" s="14"/>
      <c r="C102" s="14"/>
    </row>
    <row r="103" spans="1:3" s="12" customFormat="1" x14ac:dyDescent="0.25">
      <c r="A103" s="15" t="s">
        <v>0</v>
      </c>
      <c r="B103" s="15" t="s">
        <v>2</v>
      </c>
      <c r="C103" s="15" t="s">
        <v>3</v>
      </c>
    </row>
    <row r="104" spans="1:3" s="12" customFormat="1" x14ac:dyDescent="0.25">
      <c r="A104" s="15" t="s">
        <v>1</v>
      </c>
      <c r="B104" s="15">
        <v>2</v>
      </c>
      <c r="C104" s="15">
        <v>3</v>
      </c>
    </row>
    <row r="105" spans="1:3" s="12" customFormat="1" x14ac:dyDescent="0.25">
      <c r="A105" s="3" t="s">
        <v>25</v>
      </c>
      <c r="B105" s="8">
        <f>SUM(B107:B117)</f>
        <v>56011300</v>
      </c>
      <c r="C105" s="8">
        <f>SUM(C107:C117)</f>
        <v>903758.94</v>
      </c>
    </row>
    <row r="106" spans="1:3" s="12" customFormat="1" x14ac:dyDescent="0.25">
      <c r="A106" s="10" t="s">
        <v>4</v>
      </c>
      <c r="B106" s="11"/>
      <c r="C106" s="11"/>
    </row>
    <row r="107" spans="1:3" s="12" customFormat="1" x14ac:dyDescent="0.25">
      <c r="A107" s="13" t="s">
        <v>8</v>
      </c>
      <c r="B107" s="256">
        <v>28618927</v>
      </c>
      <c r="C107" s="256">
        <v>903758.94</v>
      </c>
    </row>
    <row r="108" spans="1:3" s="12" customFormat="1" x14ac:dyDescent="0.25">
      <c r="A108" s="13" t="s">
        <v>13</v>
      </c>
      <c r="B108" s="256"/>
      <c r="C108" s="256"/>
    </row>
    <row r="109" spans="1:3" s="12" customFormat="1" x14ac:dyDescent="0.25">
      <c r="A109" s="13" t="s">
        <v>9</v>
      </c>
      <c r="B109" s="256">
        <v>8642913</v>
      </c>
      <c r="C109" s="256"/>
    </row>
    <row r="110" spans="1:3" s="12" customFormat="1" x14ac:dyDescent="0.25">
      <c r="A110" s="13" t="s">
        <v>10</v>
      </c>
      <c r="B110" s="256">
        <v>108000</v>
      </c>
      <c r="C110" s="256"/>
    </row>
    <row r="111" spans="1:3" s="12" customFormat="1" ht="23.25" x14ac:dyDescent="0.25">
      <c r="A111" s="13" t="s">
        <v>14</v>
      </c>
      <c r="B111" s="256"/>
      <c r="C111" s="256"/>
    </row>
    <row r="112" spans="1:3" s="12" customFormat="1" x14ac:dyDescent="0.25">
      <c r="A112" s="13" t="s">
        <v>21</v>
      </c>
      <c r="B112" s="269">
        <v>358000</v>
      </c>
      <c r="C112" s="256"/>
    </row>
    <row r="113" spans="1:3" s="12" customFormat="1" x14ac:dyDescent="0.25">
      <c r="A113" s="13" t="s">
        <v>11</v>
      </c>
      <c r="B113" s="256">
        <v>508000</v>
      </c>
      <c r="C113" s="256"/>
    </row>
    <row r="114" spans="1:3" s="12" customFormat="1" x14ac:dyDescent="0.25">
      <c r="A114" s="13" t="s">
        <v>12</v>
      </c>
      <c r="B114" s="256">
        <v>4870000</v>
      </c>
      <c r="C114" s="256"/>
    </row>
    <row r="115" spans="1:3" s="12" customFormat="1" x14ac:dyDescent="0.25">
      <c r="A115" s="10" t="s">
        <v>5</v>
      </c>
      <c r="B115" s="256">
        <v>58000</v>
      </c>
      <c r="C115" s="256"/>
    </row>
    <row r="116" spans="1:3" s="12" customFormat="1" ht="25.5" x14ac:dyDescent="0.25">
      <c r="A116" s="10" t="s">
        <v>6</v>
      </c>
      <c r="B116" s="256">
        <v>6648960</v>
      </c>
      <c r="C116" s="256"/>
    </row>
    <row r="117" spans="1:3" s="12" customFormat="1" ht="25.5" x14ac:dyDescent="0.25">
      <c r="A117" s="10" t="s">
        <v>7</v>
      </c>
      <c r="B117" s="256">
        <v>6198500</v>
      </c>
      <c r="C117" s="256"/>
    </row>
    <row r="118" spans="1:3" s="12" customFormat="1" x14ac:dyDescent="0.25">
      <c r="A118" s="14"/>
      <c r="B118" s="14"/>
      <c r="C118" s="14"/>
    </row>
    <row r="119" spans="1:3" s="12" customFormat="1" ht="15.75" x14ac:dyDescent="0.25">
      <c r="A119" s="16" t="s">
        <v>0</v>
      </c>
      <c r="B119" s="16" t="s">
        <v>2</v>
      </c>
      <c r="C119" s="16" t="s">
        <v>3</v>
      </c>
    </row>
    <row r="120" spans="1:3" s="12" customFormat="1" ht="15.75" x14ac:dyDescent="0.25">
      <c r="A120" s="16" t="s">
        <v>1</v>
      </c>
      <c r="B120" s="16">
        <v>2</v>
      </c>
      <c r="C120" s="16">
        <v>3</v>
      </c>
    </row>
    <row r="121" spans="1:3" s="12" customFormat="1" x14ac:dyDescent="0.25">
      <c r="A121" s="3" t="s">
        <v>26</v>
      </c>
      <c r="B121" s="8">
        <f>SUM(B123:B133)</f>
        <v>38446688</v>
      </c>
      <c r="C121" s="8">
        <f>SUM(C123:C133)</f>
        <v>1561587.47</v>
      </c>
    </row>
    <row r="122" spans="1:3" s="12" customFormat="1" ht="15.75" x14ac:dyDescent="0.25">
      <c r="A122" s="17" t="s">
        <v>4</v>
      </c>
      <c r="B122" s="18"/>
      <c r="C122" s="18"/>
    </row>
    <row r="123" spans="1:3" s="12" customFormat="1" x14ac:dyDescent="0.25">
      <c r="A123" s="19" t="s">
        <v>8</v>
      </c>
      <c r="B123" s="266">
        <v>22151416</v>
      </c>
      <c r="C123" s="266">
        <v>1194622.58</v>
      </c>
    </row>
    <row r="124" spans="1:3" s="12" customFormat="1" x14ac:dyDescent="0.25">
      <c r="A124" s="19" t="s">
        <v>13</v>
      </c>
      <c r="B124" s="266"/>
      <c r="C124" s="266"/>
    </row>
    <row r="125" spans="1:3" s="12" customFormat="1" x14ac:dyDescent="0.25">
      <c r="A125" s="19" t="s">
        <v>9</v>
      </c>
      <c r="B125" s="266">
        <v>6691030</v>
      </c>
      <c r="C125" s="266">
        <v>351031.21</v>
      </c>
    </row>
    <row r="126" spans="1:3" s="12" customFormat="1" x14ac:dyDescent="0.25">
      <c r="A126" s="19" t="s">
        <v>10</v>
      </c>
      <c r="B126" s="266">
        <v>19000</v>
      </c>
      <c r="C126" s="266"/>
    </row>
    <row r="127" spans="1:3" s="12" customFormat="1" ht="36.75" customHeight="1" x14ac:dyDescent="0.25">
      <c r="A127" s="19" t="s">
        <v>14</v>
      </c>
      <c r="B127" s="266"/>
      <c r="C127" s="266"/>
    </row>
    <row r="128" spans="1:3" s="12" customFormat="1" x14ac:dyDescent="0.25">
      <c r="A128" s="19" t="s">
        <v>15</v>
      </c>
      <c r="B128" s="266">
        <v>290000</v>
      </c>
      <c r="C128" s="266">
        <v>5178.68</v>
      </c>
    </row>
    <row r="129" spans="1:3" s="12" customFormat="1" x14ac:dyDescent="0.25">
      <c r="A129" s="19" t="s">
        <v>11</v>
      </c>
      <c r="B129" s="266">
        <v>23000</v>
      </c>
      <c r="C129" s="266"/>
    </row>
    <row r="130" spans="1:3" s="12" customFormat="1" x14ac:dyDescent="0.25">
      <c r="A130" s="19" t="s">
        <v>12</v>
      </c>
      <c r="B130" s="266">
        <v>60000</v>
      </c>
      <c r="C130" s="266"/>
    </row>
    <row r="131" spans="1:3" s="12" customFormat="1" x14ac:dyDescent="0.25">
      <c r="A131" s="10" t="s">
        <v>5</v>
      </c>
      <c r="B131" s="266">
        <v>2345000</v>
      </c>
      <c r="C131" s="266"/>
    </row>
    <row r="132" spans="1:3" s="12" customFormat="1" ht="25.5" x14ac:dyDescent="0.25">
      <c r="A132" s="10" t="s">
        <v>6</v>
      </c>
      <c r="B132" s="266">
        <v>150000</v>
      </c>
      <c r="C132" s="266"/>
    </row>
    <row r="133" spans="1:3" s="12" customFormat="1" ht="25.5" x14ac:dyDescent="0.25">
      <c r="A133" s="10" t="s">
        <v>7</v>
      </c>
      <c r="B133" s="266">
        <v>6717242</v>
      </c>
      <c r="C133" s="266">
        <v>10755</v>
      </c>
    </row>
    <row r="134" spans="1:3" s="12" customFormat="1" x14ac:dyDescent="0.25">
      <c r="A134" s="14"/>
      <c r="B134" s="14"/>
      <c r="C134" s="14"/>
    </row>
    <row r="135" spans="1:3" s="12" customFormat="1" x14ac:dyDescent="0.25">
      <c r="A135" s="21" t="s">
        <v>0</v>
      </c>
      <c r="B135" s="21" t="s">
        <v>2</v>
      </c>
      <c r="C135" s="21" t="s">
        <v>3</v>
      </c>
    </row>
    <row r="136" spans="1:3" s="12" customFormat="1" x14ac:dyDescent="0.25">
      <c r="A136" s="21" t="s">
        <v>1</v>
      </c>
      <c r="B136" s="21">
        <v>2</v>
      </c>
      <c r="C136" s="21">
        <v>3</v>
      </c>
    </row>
    <row r="137" spans="1:3" s="12" customFormat="1" x14ac:dyDescent="0.25">
      <c r="A137" s="4" t="s">
        <v>27</v>
      </c>
      <c r="B137" s="76">
        <f>B139+B141+B142+B143+B145+B146+B148+B149+B150+B140+B144+B147</f>
        <v>96438500</v>
      </c>
      <c r="C137" s="76">
        <f>C139+C141+C142+C143+C145+C146+C148+C149+C150+C140+C144+C147</f>
        <v>7783394.9100000001</v>
      </c>
    </row>
    <row r="138" spans="1:3" s="12" customFormat="1" x14ac:dyDescent="0.25">
      <c r="A138" s="23" t="s">
        <v>4</v>
      </c>
      <c r="B138" s="77"/>
      <c r="C138" s="77"/>
    </row>
    <row r="139" spans="1:3" s="12" customFormat="1" x14ac:dyDescent="0.25">
      <c r="A139" s="264" t="s">
        <v>8</v>
      </c>
      <c r="B139" s="230">
        <v>69600000</v>
      </c>
      <c r="C139" s="230">
        <v>5995999.7999999998</v>
      </c>
    </row>
    <row r="140" spans="1:3" s="12" customFormat="1" x14ac:dyDescent="0.25">
      <c r="A140" s="264" t="s">
        <v>13</v>
      </c>
      <c r="B140" s="230"/>
      <c r="C140" s="230"/>
    </row>
    <row r="141" spans="1:3" s="12" customFormat="1" x14ac:dyDescent="0.25">
      <c r="A141" s="264" t="s">
        <v>9</v>
      </c>
      <c r="B141" s="230">
        <v>21019200</v>
      </c>
      <c r="C141" s="230">
        <v>1787395.11</v>
      </c>
    </row>
    <row r="142" spans="1:3" s="12" customFormat="1" x14ac:dyDescent="0.25">
      <c r="A142" s="264" t="s">
        <v>10</v>
      </c>
      <c r="B142" s="230">
        <v>58000</v>
      </c>
      <c r="C142" s="230"/>
    </row>
    <row r="143" spans="1:3" s="12" customFormat="1" x14ac:dyDescent="0.25">
      <c r="A143" s="264" t="s">
        <v>15</v>
      </c>
      <c r="B143" s="230">
        <v>640500</v>
      </c>
      <c r="C143" s="230"/>
    </row>
    <row r="144" spans="1:3" s="12" customFormat="1" ht="23.25" x14ac:dyDescent="0.25">
      <c r="A144" s="264" t="s">
        <v>14</v>
      </c>
      <c r="B144" s="230">
        <v>20000</v>
      </c>
      <c r="C144" s="230"/>
    </row>
    <row r="145" spans="1:3" s="12" customFormat="1" x14ac:dyDescent="0.25">
      <c r="A145" s="264" t="s">
        <v>11</v>
      </c>
      <c r="B145" s="230">
        <v>461400</v>
      </c>
      <c r="C145" s="230"/>
    </row>
    <row r="146" spans="1:3" s="12" customFormat="1" x14ac:dyDescent="0.25">
      <c r="A146" s="264" t="s">
        <v>12</v>
      </c>
      <c r="B146" s="230">
        <v>907000</v>
      </c>
      <c r="C146" s="230"/>
    </row>
    <row r="147" spans="1:3" s="12" customFormat="1" x14ac:dyDescent="0.25">
      <c r="A147" s="264" t="s">
        <v>74</v>
      </c>
      <c r="B147" s="230">
        <v>137000</v>
      </c>
      <c r="C147" s="230"/>
    </row>
    <row r="148" spans="1:3" s="12" customFormat="1" x14ac:dyDescent="0.25">
      <c r="A148" s="265" t="s">
        <v>5</v>
      </c>
      <c r="B148" s="230">
        <v>161900</v>
      </c>
      <c r="C148" s="230"/>
    </row>
    <row r="149" spans="1:3" s="12" customFormat="1" ht="25.5" x14ac:dyDescent="0.25">
      <c r="A149" s="265" t="s">
        <v>6</v>
      </c>
      <c r="B149" s="230">
        <v>70000</v>
      </c>
      <c r="C149" s="230"/>
    </row>
    <row r="150" spans="1:3" s="12" customFormat="1" ht="25.5" x14ac:dyDescent="0.25">
      <c r="A150" s="265" t="s">
        <v>7</v>
      </c>
      <c r="B150" s="230">
        <v>3363500</v>
      </c>
      <c r="C150" s="230"/>
    </row>
    <row r="151" spans="1:3" s="12" customFormat="1" x14ac:dyDescent="0.25">
      <c r="A151" s="14"/>
      <c r="B151" s="230"/>
      <c r="C151" s="230"/>
    </row>
    <row r="152" spans="1:3" s="12" customFormat="1" x14ac:dyDescent="0.25">
      <c r="A152" s="15" t="s">
        <v>0</v>
      </c>
      <c r="B152" s="15" t="s">
        <v>2</v>
      </c>
      <c r="C152" s="15" t="s">
        <v>3</v>
      </c>
    </row>
    <row r="153" spans="1:3" s="12" customFormat="1" x14ac:dyDescent="0.25">
      <c r="A153" s="15" t="s">
        <v>1</v>
      </c>
      <c r="B153" s="15">
        <v>2</v>
      </c>
      <c r="C153" s="15">
        <v>3</v>
      </c>
    </row>
    <row r="154" spans="1:3" s="12" customFormat="1" x14ac:dyDescent="0.25">
      <c r="A154" s="3" t="s">
        <v>28</v>
      </c>
      <c r="B154" s="222">
        <f>SUM(B156:B165)</f>
        <v>21752700</v>
      </c>
      <c r="C154" s="222">
        <f>SUM(C156:C165)</f>
        <v>1556344.65</v>
      </c>
    </row>
    <row r="155" spans="1:3" s="12" customFormat="1" x14ac:dyDescent="0.25">
      <c r="A155" s="10" t="s">
        <v>4</v>
      </c>
      <c r="B155" s="74"/>
      <c r="C155" s="74"/>
    </row>
    <row r="156" spans="1:3" s="12" customFormat="1" x14ac:dyDescent="0.25">
      <c r="A156" s="13" t="s">
        <v>8</v>
      </c>
      <c r="B156" s="266">
        <v>14535000</v>
      </c>
      <c r="C156" s="266">
        <v>1199855.47</v>
      </c>
    </row>
    <row r="157" spans="1:3" s="12" customFormat="1" x14ac:dyDescent="0.25">
      <c r="A157" s="13" t="s">
        <v>13</v>
      </c>
      <c r="B157" s="266"/>
      <c r="C157" s="266"/>
    </row>
    <row r="158" spans="1:3" s="12" customFormat="1" x14ac:dyDescent="0.25">
      <c r="A158" s="13" t="s">
        <v>9</v>
      </c>
      <c r="B158" s="266">
        <v>4390000</v>
      </c>
      <c r="C158" s="233">
        <v>356489.18</v>
      </c>
    </row>
    <row r="159" spans="1:3" s="12" customFormat="1" x14ac:dyDescent="0.25">
      <c r="A159" s="13" t="s">
        <v>10</v>
      </c>
      <c r="B159" s="266"/>
      <c r="C159" s="266"/>
    </row>
    <row r="160" spans="1:3" s="12" customFormat="1" ht="23.25" x14ac:dyDescent="0.25">
      <c r="A160" s="13" t="s">
        <v>14</v>
      </c>
      <c r="B160" s="266"/>
      <c r="C160" s="266"/>
    </row>
    <row r="161" spans="1:3" s="12" customFormat="1" x14ac:dyDescent="0.25">
      <c r="A161" s="13" t="s">
        <v>11</v>
      </c>
      <c r="B161" s="266">
        <v>421200</v>
      </c>
      <c r="C161" s="266">
        <v>0</v>
      </c>
    </row>
    <row r="162" spans="1:3" s="12" customFormat="1" x14ac:dyDescent="0.25">
      <c r="A162" s="13" t="s">
        <v>12</v>
      </c>
      <c r="B162" s="266">
        <v>328957</v>
      </c>
      <c r="C162" s="266"/>
    </row>
    <row r="163" spans="1:3" s="12" customFormat="1" x14ac:dyDescent="0.25">
      <c r="A163" s="10" t="s">
        <v>5</v>
      </c>
      <c r="B163" s="266">
        <v>0</v>
      </c>
      <c r="C163" s="266">
        <v>0</v>
      </c>
    </row>
    <row r="164" spans="1:3" s="12" customFormat="1" ht="25.5" x14ac:dyDescent="0.25">
      <c r="A164" s="10" t="s">
        <v>6</v>
      </c>
      <c r="B164" s="266">
        <v>30000</v>
      </c>
      <c r="C164" s="266">
        <v>0</v>
      </c>
    </row>
    <row r="165" spans="1:3" s="12" customFormat="1" ht="25.5" x14ac:dyDescent="0.25">
      <c r="A165" s="10" t="s">
        <v>7</v>
      </c>
      <c r="B165" s="266">
        <v>2047543</v>
      </c>
      <c r="C165" s="266">
        <v>0</v>
      </c>
    </row>
    <row r="166" spans="1:3" s="12" customFormat="1" x14ac:dyDescent="0.25">
      <c r="A166" s="14"/>
      <c r="B166" s="14"/>
      <c r="C166" s="14"/>
    </row>
    <row r="167" spans="1:3" s="12" customFormat="1" x14ac:dyDescent="0.25">
      <c r="A167" s="15" t="s">
        <v>0</v>
      </c>
      <c r="B167" s="15" t="s">
        <v>2</v>
      </c>
      <c r="C167" s="15" t="s">
        <v>3</v>
      </c>
    </row>
    <row r="168" spans="1:3" s="12" customFormat="1" x14ac:dyDescent="0.25">
      <c r="A168" s="15" t="s">
        <v>1</v>
      </c>
      <c r="B168" s="15">
        <v>2</v>
      </c>
      <c r="C168" s="15">
        <v>3</v>
      </c>
    </row>
    <row r="169" spans="1:3" s="12" customFormat="1" x14ac:dyDescent="0.25">
      <c r="A169" s="3" t="s">
        <v>29</v>
      </c>
      <c r="B169" s="8">
        <f>SUM(B171:B182)</f>
        <v>22137100</v>
      </c>
      <c r="C169" s="8">
        <f>SUM(C171:C182)</f>
        <v>1430143.22</v>
      </c>
    </row>
    <row r="170" spans="1:3" s="12" customFormat="1" x14ac:dyDescent="0.25">
      <c r="A170" s="10" t="s">
        <v>4</v>
      </c>
      <c r="B170" s="11"/>
      <c r="C170" s="11">
        <v>0</v>
      </c>
    </row>
    <row r="171" spans="1:3" s="12" customFormat="1" x14ac:dyDescent="0.25">
      <c r="A171" s="13" t="s">
        <v>8</v>
      </c>
      <c r="B171" s="266">
        <v>13500000</v>
      </c>
      <c r="C171" s="266">
        <v>1088972.17</v>
      </c>
    </row>
    <row r="172" spans="1:3" s="12" customFormat="1" x14ac:dyDescent="0.25">
      <c r="A172" s="13" t="s">
        <v>13</v>
      </c>
      <c r="B172" s="266">
        <v>25000</v>
      </c>
      <c r="C172" s="266">
        <v>861</v>
      </c>
    </row>
    <row r="173" spans="1:3" s="12" customFormat="1" x14ac:dyDescent="0.25">
      <c r="A173" s="13" t="s">
        <v>9</v>
      </c>
      <c r="B173" s="266">
        <v>4077000</v>
      </c>
      <c r="C173" s="266">
        <v>323988.44</v>
      </c>
    </row>
    <row r="174" spans="1:3" s="12" customFormat="1" x14ac:dyDescent="0.25">
      <c r="A174" s="13" t="s">
        <v>10</v>
      </c>
      <c r="B174" s="266">
        <v>30000</v>
      </c>
      <c r="C174" s="266">
        <v>0</v>
      </c>
    </row>
    <row r="175" spans="1:3" s="12" customFormat="1" ht="23.25" x14ac:dyDescent="0.25">
      <c r="A175" s="13" t="s">
        <v>14</v>
      </c>
      <c r="B175" s="266">
        <v>0</v>
      </c>
      <c r="C175" s="266">
        <v>0</v>
      </c>
    </row>
    <row r="176" spans="1:3" s="12" customFormat="1" x14ac:dyDescent="0.25">
      <c r="A176" s="13" t="s">
        <v>15</v>
      </c>
      <c r="B176" s="266">
        <v>509000</v>
      </c>
      <c r="C176" s="266">
        <v>0</v>
      </c>
    </row>
    <row r="177" spans="1:3" s="12" customFormat="1" x14ac:dyDescent="0.25">
      <c r="A177" s="13" t="s">
        <v>16</v>
      </c>
      <c r="B177" s="266">
        <v>1052700</v>
      </c>
      <c r="C177" s="266">
        <v>14200</v>
      </c>
    </row>
    <row r="178" spans="1:3" s="12" customFormat="1" x14ac:dyDescent="0.25">
      <c r="A178" s="13" t="s">
        <v>11</v>
      </c>
      <c r="B178" s="266">
        <v>120000</v>
      </c>
      <c r="C178" s="266">
        <v>2121.61</v>
      </c>
    </row>
    <row r="179" spans="1:3" s="12" customFormat="1" x14ac:dyDescent="0.25">
      <c r="A179" s="13" t="s">
        <v>12</v>
      </c>
      <c r="B179" s="266">
        <v>283800</v>
      </c>
      <c r="C179" s="266">
        <v>0</v>
      </c>
    </row>
    <row r="180" spans="1:3" s="12" customFormat="1" x14ac:dyDescent="0.25">
      <c r="A180" s="10" t="s">
        <v>5</v>
      </c>
      <c r="B180" s="266">
        <v>2219600</v>
      </c>
      <c r="C180" s="266">
        <v>0</v>
      </c>
    </row>
    <row r="181" spans="1:3" s="12" customFormat="1" ht="25.5" x14ac:dyDescent="0.25">
      <c r="A181" s="10" t="s">
        <v>6</v>
      </c>
      <c r="B181" s="266">
        <v>250000</v>
      </c>
      <c r="C181" s="266">
        <v>0</v>
      </c>
    </row>
    <row r="182" spans="1:3" s="12" customFormat="1" ht="25.5" x14ac:dyDescent="0.25">
      <c r="A182" s="10" t="s">
        <v>7</v>
      </c>
      <c r="B182" s="266">
        <v>70000</v>
      </c>
      <c r="C182" s="266">
        <v>0</v>
      </c>
    </row>
    <row r="183" spans="1:3" s="12" customFormat="1" x14ac:dyDescent="0.25">
      <c r="A183" s="14"/>
      <c r="B183" s="14"/>
      <c r="C183" s="14"/>
    </row>
    <row r="184" spans="1:3" s="12" customFormat="1" x14ac:dyDescent="0.25">
      <c r="A184" s="15" t="s">
        <v>0</v>
      </c>
      <c r="B184" s="15" t="s">
        <v>2</v>
      </c>
      <c r="C184" s="15" t="s">
        <v>3</v>
      </c>
    </row>
    <row r="185" spans="1:3" s="12" customFormat="1" x14ac:dyDescent="0.25">
      <c r="A185" s="15" t="s">
        <v>1</v>
      </c>
      <c r="B185" s="15">
        <v>2</v>
      </c>
      <c r="C185" s="15">
        <v>3</v>
      </c>
    </row>
    <row r="186" spans="1:3" s="12" customFormat="1" x14ac:dyDescent="0.25">
      <c r="A186" s="3" t="s">
        <v>36</v>
      </c>
      <c r="B186" s="222">
        <f>B188+B190+B191+B193+B194+B195+B196+B197+B198+B189+B192</f>
        <v>8445600</v>
      </c>
      <c r="C186" s="222">
        <f>SUM(C188:C198)</f>
        <v>634326.36</v>
      </c>
    </row>
    <row r="187" spans="1:3" s="12" customFormat="1" x14ac:dyDescent="0.25">
      <c r="A187" s="10" t="s">
        <v>4</v>
      </c>
      <c r="B187" s="74"/>
      <c r="C187" s="74"/>
    </row>
    <row r="188" spans="1:3" s="12" customFormat="1" x14ac:dyDescent="0.25">
      <c r="A188" s="13" t="s">
        <v>8</v>
      </c>
      <c r="B188" s="266">
        <v>5999616</v>
      </c>
      <c r="C188" s="266">
        <v>476183.08</v>
      </c>
    </row>
    <row r="189" spans="1:3" s="12" customFormat="1" x14ac:dyDescent="0.25">
      <c r="A189" s="13" t="s">
        <v>13</v>
      </c>
      <c r="B189" s="266">
        <v>20400</v>
      </c>
      <c r="C189" s="266"/>
    </row>
    <row r="190" spans="1:3" s="12" customFormat="1" x14ac:dyDescent="0.25">
      <c r="A190" s="13" t="s">
        <v>9</v>
      </c>
      <c r="B190" s="266">
        <v>1812384</v>
      </c>
      <c r="C190" s="266">
        <v>143807.28</v>
      </c>
    </row>
    <row r="191" spans="1:3" s="12" customFormat="1" x14ac:dyDescent="0.25">
      <c r="A191" s="13" t="s">
        <v>10</v>
      </c>
      <c r="B191" s="266">
        <v>24000</v>
      </c>
      <c r="C191" s="266">
        <v>1650</v>
      </c>
    </row>
    <row r="192" spans="1:3" s="12" customFormat="1" ht="23.25" x14ac:dyDescent="0.25">
      <c r="A192" s="13" t="s">
        <v>14</v>
      </c>
      <c r="B192" s="266">
        <v>0</v>
      </c>
      <c r="C192" s="266"/>
    </row>
    <row r="193" spans="1:3" s="12" customFormat="1" x14ac:dyDescent="0.25">
      <c r="A193" s="13" t="s">
        <v>15</v>
      </c>
      <c r="B193" s="266">
        <v>95600</v>
      </c>
      <c r="C193" s="266"/>
    </row>
    <row r="194" spans="1:3" s="12" customFormat="1" x14ac:dyDescent="0.25">
      <c r="A194" s="13" t="s">
        <v>11</v>
      </c>
      <c r="B194" s="266">
        <v>85058</v>
      </c>
      <c r="C194" s="266">
        <v>1250</v>
      </c>
    </row>
    <row r="195" spans="1:3" s="12" customFormat="1" x14ac:dyDescent="0.25">
      <c r="A195" s="13" t="s">
        <v>12</v>
      </c>
      <c r="B195" s="266">
        <v>67056</v>
      </c>
      <c r="C195" s="266">
        <v>11436</v>
      </c>
    </row>
    <row r="196" spans="1:3" s="12" customFormat="1" x14ac:dyDescent="0.25">
      <c r="A196" s="10" t="s">
        <v>5</v>
      </c>
      <c r="B196" s="266">
        <v>24442</v>
      </c>
      <c r="C196" s="266"/>
    </row>
    <row r="197" spans="1:3" s="12" customFormat="1" ht="25.5" x14ac:dyDescent="0.25">
      <c r="A197" s="10" t="s">
        <v>6</v>
      </c>
      <c r="B197" s="266"/>
      <c r="C197" s="266"/>
    </row>
    <row r="198" spans="1:3" s="12" customFormat="1" ht="25.5" x14ac:dyDescent="0.25">
      <c r="A198" s="10" t="s">
        <v>7</v>
      </c>
      <c r="B198" s="266">
        <v>317044</v>
      </c>
      <c r="C198" s="266"/>
    </row>
    <row r="199" spans="1:3" s="12" customFormat="1" x14ac:dyDescent="0.25">
      <c r="A199" s="10"/>
      <c r="B199" s="229"/>
      <c r="C199" s="229"/>
    </row>
    <row r="200" spans="1:3" s="12" customFormat="1" x14ac:dyDescent="0.25">
      <c r="A200" s="15" t="s">
        <v>0</v>
      </c>
      <c r="B200" s="15" t="s">
        <v>2</v>
      </c>
      <c r="C200" s="15" t="s">
        <v>3</v>
      </c>
    </row>
    <row r="201" spans="1:3" s="12" customFormat="1" x14ac:dyDescent="0.25">
      <c r="A201" s="15" t="s">
        <v>1</v>
      </c>
      <c r="B201" s="15">
        <v>2</v>
      </c>
      <c r="C201" s="15">
        <v>3</v>
      </c>
    </row>
    <row r="202" spans="1:3" s="12" customFormat="1" x14ac:dyDescent="0.25">
      <c r="A202" s="3" t="s">
        <v>31</v>
      </c>
      <c r="B202" s="222">
        <f>B204+B206+B207+B209+B210+B211+B212+B213+B205+B208</f>
        <v>5530800</v>
      </c>
      <c r="C202" s="222">
        <f>C204+C206+C207+C209+C210+C211+C212+C213+C208</f>
        <v>391073.79000000004</v>
      </c>
    </row>
    <row r="203" spans="1:3" s="12" customFormat="1" x14ac:dyDescent="0.25">
      <c r="A203" s="10" t="s">
        <v>4</v>
      </c>
      <c r="B203" s="74"/>
      <c r="C203" s="74"/>
    </row>
    <row r="204" spans="1:3" s="12" customFormat="1" x14ac:dyDescent="0.25">
      <c r="A204" s="13" t="s">
        <v>8</v>
      </c>
      <c r="B204" s="266">
        <v>3900000</v>
      </c>
      <c r="C204" s="266">
        <v>300375.02</v>
      </c>
    </row>
    <row r="205" spans="1:3" s="12" customFormat="1" x14ac:dyDescent="0.25">
      <c r="A205" s="13" t="s">
        <v>13</v>
      </c>
      <c r="B205" s="266">
        <v>15000</v>
      </c>
      <c r="C205" s="266"/>
    </row>
    <row r="206" spans="1:3" s="12" customFormat="1" x14ac:dyDescent="0.25">
      <c r="A206" s="13" t="s">
        <v>9</v>
      </c>
      <c r="B206" s="266">
        <v>1177800</v>
      </c>
      <c r="C206" s="266">
        <v>90698.77</v>
      </c>
    </row>
    <row r="207" spans="1:3" s="12" customFormat="1" x14ac:dyDescent="0.25">
      <c r="A207" s="13" t="s">
        <v>10</v>
      </c>
      <c r="B207" s="266">
        <v>11190</v>
      </c>
      <c r="C207" s="266"/>
    </row>
    <row r="208" spans="1:3" s="12" customFormat="1" x14ac:dyDescent="0.25">
      <c r="A208" s="13" t="s">
        <v>30</v>
      </c>
      <c r="B208" s="266">
        <v>51444</v>
      </c>
      <c r="C208" s="266"/>
    </row>
    <row r="209" spans="1:3" s="12" customFormat="1" x14ac:dyDescent="0.25">
      <c r="A209" s="13" t="s">
        <v>11</v>
      </c>
      <c r="B209" s="266">
        <v>18500</v>
      </c>
      <c r="C209" s="266"/>
    </row>
    <row r="210" spans="1:3" s="12" customFormat="1" x14ac:dyDescent="0.25">
      <c r="A210" s="13" t="s">
        <v>12</v>
      </c>
      <c r="B210" s="266">
        <v>138056</v>
      </c>
      <c r="C210" s="266"/>
    </row>
    <row r="211" spans="1:3" s="12" customFormat="1" x14ac:dyDescent="0.25">
      <c r="A211" s="10" t="s">
        <v>5</v>
      </c>
      <c r="B211" s="266">
        <v>8600</v>
      </c>
      <c r="C211" s="266"/>
    </row>
    <row r="212" spans="1:3" s="12" customFormat="1" ht="25.5" x14ac:dyDescent="0.25">
      <c r="A212" s="10" t="s">
        <v>6</v>
      </c>
      <c r="B212" s="266"/>
      <c r="C212" s="266"/>
    </row>
    <row r="213" spans="1:3" s="12" customFormat="1" ht="25.5" x14ac:dyDescent="0.25">
      <c r="A213" s="10" t="s">
        <v>7</v>
      </c>
      <c r="B213" s="266">
        <v>210210</v>
      </c>
      <c r="C213" s="266"/>
    </row>
    <row r="214" spans="1:3" s="12" customFormat="1" x14ac:dyDescent="0.25">
      <c r="A214" s="14"/>
      <c r="B214" s="14"/>
      <c r="C214" s="14"/>
    </row>
    <row r="215" spans="1:3" s="12" customFormat="1" x14ac:dyDescent="0.25">
      <c r="A215" s="15" t="s">
        <v>0</v>
      </c>
      <c r="B215" s="15" t="s">
        <v>2</v>
      </c>
      <c r="C215" s="15" t="s">
        <v>3</v>
      </c>
    </row>
    <row r="216" spans="1:3" s="12" customFormat="1" x14ac:dyDescent="0.25">
      <c r="A216" s="15" t="s">
        <v>1</v>
      </c>
      <c r="B216" s="15">
        <v>2</v>
      </c>
      <c r="C216" s="15">
        <v>3</v>
      </c>
    </row>
    <row r="217" spans="1:3" s="12" customFormat="1" ht="25.5" x14ac:dyDescent="0.25">
      <c r="A217" s="3" t="s">
        <v>34</v>
      </c>
      <c r="B217" s="8">
        <f>SUM(B219:B231)</f>
        <v>30302050</v>
      </c>
      <c r="C217" s="8">
        <f>SUM(C219:C231)</f>
        <v>1917045.19</v>
      </c>
    </row>
    <row r="218" spans="1:3" s="12" customFormat="1" x14ac:dyDescent="0.25">
      <c r="A218" s="10" t="s">
        <v>4</v>
      </c>
      <c r="B218" s="11"/>
      <c r="C218" s="11"/>
    </row>
    <row r="219" spans="1:3" s="12" customFormat="1" x14ac:dyDescent="0.25">
      <c r="A219" s="13" t="s">
        <v>8</v>
      </c>
      <c r="B219" s="256">
        <v>17838400</v>
      </c>
      <c r="C219" s="256">
        <v>1478900.03</v>
      </c>
    </row>
    <row r="220" spans="1:3" s="12" customFormat="1" x14ac:dyDescent="0.25">
      <c r="A220" s="13" t="s">
        <v>13</v>
      </c>
      <c r="B220" s="256">
        <v>42600</v>
      </c>
      <c r="C220" s="256"/>
    </row>
    <row r="221" spans="1:3" s="12" customFormat="1" x14ac:dyDescent="0.25">
      <c r="A221" s="13" t="s">
        <v>9</v>
      </c>
      <c r="B221" s="256">
        <v>5387200</v>
      </c>
      <c r="C221" s="256">
        <v>438145.16</v>
      </c>
    </row>
    <row r="222" spans="1:3" s="12" customFormat="1" x14ac:dyDescent="0.25">
      <c r="A222" s="13" t="s">
        <v>10</v>
      </c>
      <c r="B222" s="256">
        <v>10200</v>
      </c>
      <c r="C222" s="256"/>
    </row>
    <row r="223" spans="1:3" s="12" customFormat="1" x14ac:dyDescent="0.25">
      <c r="A223" s="13" t="s">
        <v>15</v>
      </c>
      <c r="B223" s="256">
        <v>12400</v>
      </c>
      <c r="C223" s="256"/>
    </row>
    <row r="224" spans="1:3" s="12" customFormat="1" x14ac:dyDescent="0.25">
      <c r="A224" s="13" t="s">
        <v>33</v>
      </c>
      <c r="B224" s="256"/>
      <c r="C224" s="256"/>
    </row>
    <row r="225" spans="1:3" s="12" customFormat="1" x14ac:dyDescent="0.25">
      <c r="A225" s="13" t="s">
        <v>11</v>
      </c>
      <c r="B225" s="256">
        <v>387000</v>
      </c>
      <c r="C225" s="256"/>
    </row>
    <row r="226" spans="1:3" s="12" customFormat="1" x14ac:dyDescent="0.25">
      <c r="A226" s="13" t="s">
        <v>12</v>
      </c>
      <c r="B226" s="256">
        <v>776000</v>
      </c>
      <c r="C226" s="256"/>
    </row>
    <row r="227" spans="1:3" s="12" customFormat="1" x14ac:dyDescent="0.25">
      <c r="A227" s="10" t="s">
        <v>5</v>
      </c>
      <c r="B227" s="256"/>
      <c r="C227" s="256"/>
    </row>
    <row r="228" spans="1:3" s="12" customFormat="1" ht="25.5" x14ac:dyDescent="0.25">
      <c r="A228" s="10" t="s">
        <v>6</v>
      </c>
      <c r="B228" s="256">
        <v>1847100</v>
      </c>
      <c r="C228" s="256"/>
    </row>
    <row r="229" spans="1:3" s="12" customFormat="1" ht="25.5" x14ac:dyDescent="0.25">
      <c r="A229" s="10" t="s">
        <v>7</v>
      </c>
      <c r="B229" s="256">
        <v>3968150</v>
      </c>
      <c r="C229" s="256"/>
    </row>
    <row r="230" spans="1:3" s="12" customFormat="1" x14ac:dyDescent="0.25">
      <c r="A230" s="6" t="s">
        <v>37</v>
      </c>
      <c r="B230" s="256">
        <v>20000</v>
      </c>
      <c r="C230" s="256"/>
    </row>
    <row r="231" spans="1:3" s="12" customFormat="1" x14ac:dyDescent="0.25">
      <c r="A231" s="6" t="s">
        <v>38</v>
      </c>
      <c r="B231" s="256">
        <v>13000</v>
      </c>
      <c r="C231" s="256"/>
    </row>
    <row r="232" spans="1:3" s="12" customFormat="1" x14ac:dyDescent="0.25">
      <c r="A232" s="14"/>
      <c r="B232" s="14"/>
      <c r="C232" s="14"/>
    </row>
    <row r="233" spans="1:3" s="12" customFormat="1" x14ac:dyDescent="0.25">
      <c r="A233" s="15" t="s">
        <v>0</v>
      </c>
      <c r="B233" s="15" t="s">
        <v>2</v>
      </c>
      <c r="C233" s="15" t="s">
        <v>3</v>
      </c>
    </row>
    <row r="234" spans="1:3" s="12" customFormat="1" x14ac:dyDescent="0.25">
      <c r="A234" s="15" t="s">
        <v>1</v>
      </c>
      <c r="B234" s="15">
        <v>2</v>
      </c>
      <c r="C234" s="15">
        <v>3</v>
      </c>
    </row>
    <row r="235" spans="1:3" s="12" customFormat="1" ht="25.5" x14ac:dyDescent="0.25">
      <c r="A235" s="3" t="s">
        <v>39</v>
      </c>
      <c r="B235" s="8">
        <f>SUM(B237:B250)</f>
        <v>29240050</v>
      </c>
      <c r="C235" s="8">
        <f>SUM(C237:C249)</f>
        <v>1904814</v>
      </c>
    </row>
    <row r="236" spans="1:3" s="12" customFormat="1" x14ac:dyDescent="0.25">
      <c r="A236" s="10" t="s">
        <v>4</v>
      </c>
      <c r="B236" s="11"/>
      <c r="C236" s="11"/>
    </row>
    <row r="237" spans="1:3" s="12" customFormat="1" x14ac:dyDescent="0.25">
      <c r="A237" s="13" t="s">
        <v>8</v>
      </c>
      <c r="B237" s="268">
        <v>16466300</v>
      </c>
      <c r="C237" s="268">
        <v>1462990.8</v>
      </c>
    </row>
    <row r="238" spans="1:3" s="12" customFormat="1" x14ac:dyDescent="0.25">
      <c r="A238" s="13" t="s">
        <v>13</v>
      </c>
      <c r="B238" s="270">
        <v>145000</v>
      </c>
      <c r="C238" s="269"/>
    </row>
    <row r="239" spans="1:3" s="12" customFormat="1" x14ac:dyDescent="0.25">
      <c r="A239" s="13" t="s">
        <v>9</v>
      </c>
      <c r="B239" s="269">
        <v>4972800</v>
      </c>
      <c r="C239" s="269">
        <v>441823.2</v>
      </c>
    </row>
    <row r="240" spans="1:3" s="12" customFormat="1" x14ac:dyDescent="0.25">
      <c r="A240" s="13" t="s">
        <v>10</v>
      </c>
      <c r="B240" s="270">
        <v>29500</v>
      </c>
      <c r="C240" s="269"/>
    </row>
    <row r="241" spans="1:3" s="12" customFormat="1" x14ac:dyDescent="0.25">
      <c r="A241" s="13" t="s">
        <v>66</v>
      </c>
      <c r="B241" s="269">
        <v>126000</v>
      </c>
      <c r="C241" s="269"/>
    </row>
    <row r="242" spans="1:3" s="12" customFormat="1" x14ac:dyDescent="0.25">
      <c r="A242" s="13" t="s">
        <v>15</v>
      </c>
      <c r="B242" s="270"/>
      <c r="C242" s="269"/>
    </row>
    <row r="243" spans="1:3" s="12" customFormat="1" x14ac:dyDescent="0.25">
      <c r="A243" s="13" t="s">
        <v>11</v>
      </c>
      <c r="B243" s="269">
        <v>1127400</v>
      </c>
      <c r="C243" s="269"/>
    </row>
    <row r="244" spans="1:3" s="12" customFormat="1" x14ac:dyDescent="0.25">
      <c r="A244" s="13" t="s">
        <v>12</v>
      </c>
      <c r="B244" s="269">
        <v>1289100</v>
      </c>
      <c r="C244" s="269"/>
    </row>
    <row r="245" spans="1:3" s="12" customFormat="1" x14ac:dyDescent="0.25">
      <c r="A245" s="10" t="s">
        <v>5</v>
      </c>
      <c r="B245" s="269">
        <v>31000</v>
      </c>
      <c r="C245" s="269"/>
    </row>
    <row r="246" spans="1:3" s="12" customFormat="1" ht="25.5" x14ac:dyDescent="0.25">
      <c r="A246" s="10" t="s">
        <v>6</v>
      </c>
      <c r="B246" s="269">
        <v>1766300</v>
      </c>
      <c r="C246" s="269"/>
    </row>
    <row r="247" spans="1:3" s="12" customFormat="1" ht="25.5" x14ac:dyDescent="0.25">
      <c r="A247" s="10" t="s">
        <v>7</v>
      </c>
      <c r="B247" s="269">
        <v>3286650</v>
      </c>
      <c r="C247" s="269"/>
    </row>
    <row r="248" spans="1:3" s="12" customFormat="1" x14ac:dyDescent="0.25">
      <c r="A248" s="6" t="s">
        <v>37</v>
      </c>
      <c r="B248" s="267"/>
      <c r="C248" s="6"/>
    </row>
    <row r="249" spans="1:3" s="12" customFormat="1" x14ac:dyDescent="0.25">
      <c r="A249" s="6" t="s">
        <v>38</v>
      </c>
      <c r="B249" s="229"/>
      <c r="C249" s="6"/>
    </row>
    <row r="250" spans="1:3" s="12" customFormat="1" x14ac:dyDescent="0.25">
      <c r="A250" s="14"/>
      <c r="B250" s="14"/>
      <c r="C250" s="14"/>
    </row>
    <row r="251" spans="1:3" s="12" customFormat="1" x14ac:dyDescent="0.25">
      <c r="A251" s="27" t="s">
        <v>0</v>
      </c>
      <c r="B251" s="27" t="s">
        <v>2</v>
      </c>
      <c r="C251" s="27" t="s">
        <v>3</v>
      </c>
    </row>
    <row r="252" spans="1:3" s="12" customFormat="1" ht="15.75" thickBot="1" x14ac:dyDescent="0.3">
      <c r="A252" s="27" t="s">
        <v>1</v>
      </c>
      <c r="B252" s="28" t="s">
        <v>40</v>
      </c>
      <c r="C252" s="28" t="s">
        <v>41</v>
      </c>
    </row>
    <row r="253" spans="1:3" s="12" customFormat="1" x14ac:dyDescent="0.25">
      <c r="A253" s="29" t="s">
        <v>42</v>
      </c>
      <c r="B253" s="81">
        <f>B255+B257+B258+B261+B262+B263+B264+B265+B256+B259+B260</f>
        <v>96783400.000000015</v>
      </c>
      <c r="C253" s="81">
        <f>C255+C257+C258+C261+C262+C263+C264+C265+C256+C259+C260</f>
        <v>1648602.14</v>
      </c>
    </row>
    <row r="254" spans="1:3" s="12" customFormat="1" x14ac:dyDescent="0.25">
      <c r="A254" s="31" t="s">
        <v>4</v>
      </c>
      <c r="B254" s="82"/>
      <c r="C254" s="82"/>
    </row>
    <row r="255" spans="1:3" s="12" customFormat="1" x14ac:dyDescent="0.25">
      <c r="A255" s="33" t="s">
        <v>8</v>
      </c>
      <c r="B255" s="267">
        <v>26183640.059999999</v>
      </c>
      <c r="C255" s="267">
        <v>1531804.89</v>
      </c>
    </row>
    <row r="256" spans="1:3" s="12" customFormat="1" x14ac:dyDescent="0.25">
      <c r="A256" s="33" t="s">
        <v>13</v>
      </c>
      <c r="B256" s="267">
        <v>270000</v>
      </c>
      <c r="C256" s="267">
        <v>0</v>
      </c>
    </row>
    <row r="257" spans="1:3" s="12" customFormat="1" x14ac:dyDescent="0.25">
      <c r="A257" s="33" t="s">
        <v>9</v>
      </c>
      <c r="B257" s="267">
        <v>7907459.9400000004</v>
      </c>
      <c r="C257" s="267">
        <v>0</v>
      </c>
    </row>
    <row r="258" spans="1:3" s="12" customFormat="1" x14ac:dyDescent="0.25">
      <c r="A258" s="33" t="s">
        <v>10</v>
      </c>
      <c r="B258" s="267">
        <v>170640</v>
      </c>
      <c r="C258" s="267">
        <v>577.04</v>
      </c>
    </row>
    <row r="259" spans="1:3" s="12" customFormat="1" ht="23.25" x14ac:dyDescent="0.25">
      <c r="A259" s="33" t="s">
        <v>14</v>
      </c>
      <c r="B259" s="267">
        <v>100000</v>
      </c>
      <c r="C259" s="267">
        <v>0</v>
      </c>
    </row>
    <row r="260" spans="1:3" s="12" customFormat="1" x14ac:dyDescent="0.25">
      <c r="A260" s="13" t="s">
        <v>15</v>
      </c>
      <c r="B260" s="267">
        <v>989513.75</v>
      </c>
      <c r="C260" s="267">
        <v>0</v>
      </c>
    </row>
    <row r="261" spans="1:3" s="12" customFormat="1" x14ac:dyDescent="0.25">
      <c r="A261" s="33" t="s">
        <v>11</v>
      </c>
      <c r="B261" s="267">
        <v>2142408</v>
      </c>
      <c r="C261" s="267">
        <v>13242.86</v>
      </c>
    </row>
    <row r="262" spans="1:3" s="12" customFormat="1" x14ac:dyDescent="0.25">
      <c r="A262" s="33" t="s">
        <v>12</v>
      </c>
      <c r="B262" s="267">
        <v>41122806.18</v>
      </c>
      <c r="C262" s="267">
        <v>84249.95</v>
      </c>
    </row>
    <row r="263" spans="1:3" s="12" customFormat="1" x14ac:dyDescent="0.25">
      <c r="A263" s="31" t="s">
        <v>5</v>
      </c>
      <c r="B263" s="267">
        <v>95500</v>
      </c>
      <c r="C263" s="267">
        <v>3479</v>
      </c>
    </row>
    <row r="264" spans="1:3" s="12" customFormat="1" ht="25.5" x14ac:dyDescent="0.25">
      <c r="A264" s="31" t="s">
        <v>6</v>
      </c>
      <c r="B264" s="267">
        <v>11941293.449999999</v>
      </c>
      <c r="C264" s="267">
        <v>0</v>
      </c>
    </row>
    <row r="265" spans="1:3" s="12" customFormat="1" ht="25.5" x14ac:dyDescent="0.25">
      <c r="A265" s="31" t="s">
        <v>7</v>
      </c>
      <c r="B265" s="267">
        <v>5860138.6200000001</v>
      </c>
      <c r="C265" s="267">
        <v>15248.4</v>
      </c>
    </row>
    <row r="266" spans="1:3" s="12" customFormat="1" x14ac:dyDescent="0.25">
      <c r="A266" s="31"/>
      <c r="B266" s="35"/>
      <c r="C266" s="35"/>
    </row>
    <row r="267" spans="1:3" s="12" customFormat="1" x14ac:dyDescent="0.25">
      <c r="A267" s="14"/>
      <c r="B267" s="41"/>
      <c r="C267" s="41"/>
    </row>
    <row r="268" spans="1:3" s="12" customFormat="1" x14ac:dyDescent="0.25">
      <c r="A268" s="42" t="s">
        <v>45</v>
      </c>
      <c r="B268" s="87">
        <f>SUM(B270:B280)</f>
        <v>132325600</v>
      </c>
      <c r="C268" s="87">
        <f>SUM(C270:C280)</f>
        <v>166663.66</v>
      </c>
    </row>
    <row r="269" spans="1:3" s="12" customFormat="1" x14ac:dyDescent="0.25">
      <c r="A269" s="44" t="s">
        <v>4</v>
      </c>
      <c r="B269" s="88"/>
      <c r="C269" s="88"/>
    </row>
    <row r="270" spans="1:3" s="12" customFormat="1" x14ac:dyDescent="0.25">
      <c r="A270" s="150" t="s">
        <v>8</v>
      </c>
      <c r="B270" s="267">
        <v>17400000</v>
      </c>
      <c r="C270" s="267">
        <v>149410.38</v>
      </c>
    </row>
    <row r="271" spans="1:3" s="12" customFormat="1" x14ac:dyDescent="0.25">
      <c r="A271" s="257" t="s">
        <v>47</v>
      </c>
      <c r="B271" s="267">
        <v>529500</v>
      </c>
      <c r="C271" s="267"/>
    </row>
    <row r="272" spans="1:3" s="12" customFormat="1" x14ac:dyDescent="0.25">
      <c r="A272" s="150" t="s">
        <v>9</v>
      </c>
      <c r="B272" s="267">
        <v>5254800</v>
      </c>
      <c r="C272" s="267"/>
    </row>
    <row r="273" spans="1:3" s="12" customFormat="1" x14ac:dyDescent="0.25">
      <c r="A273" s="150" t="s">
        <v>10</v>
      </c>
      <c r="B273" s="267">
        <v>85425</v>
      </c>
      <c r="C273" s="267"/>
    </row>
    <row r="274" spans="1:3" s="12" customFormat="1" x14ac:dyDescent="0.25">
      <c r="A274" s="150" t="s">
        <v>44</v>
      </c>
      <c r="B274" s="267"/>
      <c r="C274" s="267"/>
    </row>
    <row r="275" spans="1:3" s="12" customFormat="1" x14ac:dyDescent="0.25">
      <c r="A275" s="150" t="s">
        <v>15</v>
      </c>
      <c r="B275" s="267">
        <v>215062</v>
      </c>
      <c r="C275" s="267">
        <v>13413.28</v>
      </c>
    </row>
    <row r="276" spans="1:3" s="12" customFormat="1" x14ac:dyDescent="0.25">
      <c r="A276" s="150" t="s">
        <v>11</v>
      </c>
      <c r="B276" s="267">
        <v>638000</v>
      </c>
      <c r="C276" s="267"/>
    </row>
    <row r="277" spans="1:3" s="12" customFormat="1" x14ac:dyDescent="0.25">
      <c r="A277" s="150" t="s">
        <v>12</v>
      </c>
      <c r="B277" s="267">
        <v>64680300</v>
      </c>
      <c r="C277" s="267"/>
    </row>
    <row r="278" spans="1:3" s="12" customFormat="1" x14ac:dyDescent="0.25">
      <c r="A278" s="151" t="s">
        <v>5</v>
      </c>
      <c r="B278" s="267">
        <v>36733045</v>
      </c>
      <c r="C278" s="267"/>
    </row>
    <row r="279" spans="1:3" s="12" customFormat="1" ht="25.5" x14ac:dyDescent="0.25">
      <c r="A279" s="151" t="s">
        <v>6</v>
      </c>
      <c r="B279" s="267">
        <v>560000</v>
      </c>
      <c r="C279" s="267"/>
    </row>
    <row r="280" spans="1:3" s="12" customFormat="1" ht="25.5" x14ac:dyDescent="0.25">
      <c r="A280" s="151" t="s">
        <v>7</v>
      </c>
      <c r="B280" s="267">
        <v>6229468</v>
      </c>
      <c r="C280" s="267">
        <v>3840</v>
      </c>
    </row>
    <row r="281" spans="1:3" s="12" customFormat="1" x14ac:dyDescent="0.25">
      <c r="A281" s="152"/>
      <c r="B281" s="103"/>
      <c r="C281" s="103"/>
    </row>
    <row r="282" spans="1:3" s="12" customFormat="1" x14ac:dyDescent="0.25">
      <c r="A282" s="14"/>
      <c r="B282" s="89"/>
      <c r="C282" s="89"/>
    </row>
    <row r="283" spans="1:3" s="12" customFormat="1" x14ac:dyDescent="0.25">
      <c r="A283" s="3" t="s">
        <v>46</v>
      </c>
      <c r="B283" s="43">
        <f>SUM(B285:B295)</f>
        <v>12392600</v>
      </c>
      <c r="C283" s="43">
        <f>SUM(C285:C295)</f>
        <v>410634.45</v>
      </c>
    </row>
    <row r="284" spans="1:3" s="12" customFormat="1" x14ac:dyDescent="0.25">
      <c r="A284" s="10" t="s">
        <v>4</v>
      </c>
      <c r="B284" s="50"/>
      <c r="C284" s="50"/>
    </row>
    <row r="285" spans="1:3" s="12" customFormat="1" x14ac:dyDescent="0.25">
      <c r="A285" s="13" t="s">
        <v>8</v>
      </c>
      <c r="B285" s="51">
        <v>6667200</v>
      </c>
      <c r="C285" s="51">
        <v>315387.45</v>
      </c>
    </row>
    <row r="286" spans="1:3" s="12" customFormat="1" x14ac:dyDescent="0.25">
      <c r="A286" s="13" t="s">
        <v>47</v>
      </c>
      <c r="B286" s="51">
        <v>203200</v>
      </c>
      <c r="C286" s="51"/>
    </row>
    <row r="287" spans="1:3" s="12" customFormat="1" x14ac:dyDescent="0.25">
      <c r="A287" s="13" t="s">
        <v>9</v>
      </c>
      <c r="B287" s="51">
        <v>2013400</v>
      </c>
      <c r="C287" s="51">
        <v>95247</v>
      </c>
    </row>
    <row r="288" spans="1:3" s="12" customFormat="1" x14ac:dyDescent="0.25">
      <c r="A288" s="13" t="s">
        <v>10</v>
      </c>
      <c r="B288" s="51">
        <v>53520</v>
      </c>
      <c r="C288" s="51"/>
    </row>
    <row r="289" spans="1:3" s="12" customFormat="1" x14ac:dyDescent="0.25">
      <c r="A289" s="13" t="s">
        <v>44</v>
      </c>
      <c r="B289" s="51"/>
      <c r="C289" s="51"/>
    </row>
    <row r="290" spans="1:3" s="12" customFormat="1" x14ac:dyDescent="0.25">
      <c r="A290" s="13" t="s">
        <v>15</v>
      </c>
      <c r="B290" s="51">
        <v>90000</v>
      </c>
      <c r="C290" s="51"/>
    </row>
    <row r="291" spans="1:3" s="12" customFormat="1" x14ac:dyDescent="0.25">
      <c r="A291" s="13" t="s">
        <v>11</v>
      </c>
      <c r="B291" s="51">
        <v>309000</v>
      </c>
      <c r="C291" s="51"/>
    </row>
    <row r="292" spans="1:3" s="12" customFormat="1" x14ac:dyDescent="0.25">
      <c r="A292" s="13" t="s">
        <v>12</v>
      </c>
      <c r="B292" s="51">
        <v>1357700</v>
      </c>
      <c r="C292" s="51"/>
    </row>
    <row r="293" spans="1:3" s="12" customFormat="1" x14ac:dyDescent="0.25">
      <c r="A293" s="10" t="s">
        <v>5</v>
      </c>
      <c r="B293" s="51">
        <v>1280</v>
      </c>
      <c r="C293" s="51"/>
    </row>
    <row r="294" spans="1:3" s="12" customFormat="1" ht="25.5" x14ac:dyDescent="0.25">
      <c r="A294" s="10" t="s">
        <v>6</v>
      </c>
      <c r="B294" s="51">
        <v>1352000</v>
      </c>
      <c r="C294" s="51"/>
    </row>
    <row r="295" spans="1:3" s="12" customFormat="1" ht="25.5" x14ac:dyDescent="0.25">
      <c r="A295" s="10" t="s">
        <v>7</v>
      </c>
      <c r="B295" s="51">
        <v>345300</v>
      </c>
      <c r="C295" s="51"/>
    </row>
    <row r="296" spans="1:3" s="12" customFormat="1" x14ac:dyDescent="0.25">
      <c r="A296" s="52"/>
      <c r="B296" s="53"/>
      <c r="C296" s="53"/>
    </row>
    <row r="297" spans="1:3" s="12" customFormat="1" x14ac:dyDescent="0.25">
      <c r="A297" s="29" t="s">
        <v>48</v>
      </c>
      <c r="B297" s="43">
        <f>SUM(B299:B309)</f>
        <v>15684600</v>
      </c>
      <c r="C297" s="43">
        <f>SUM(C299:C309)</f>
        <v>658091.75</v>
      </c>
    </row>
    <row r="298" spans="1:3" s="12" customFormat="1" x14ac:dyDescent="0.25">
      <c r="A298" s="55" t="s">
        <v>4</v>
      </c>
      <c r="B298" s="90"/>
      <c r="C298" s="90"/>
    </row>
    <row r="299" spans="1:3" s="12" customFormat="1" x14ac:dyDescent="0.25">
      <c r="A299" s="56" t="s">
        <v>8</v>
      </c>
      <c r="B299" s="51">
        <v>7632100</v>
      </c>
      <c r="C299" s="51">
        <v>505154.96</v>
      </c>
    </row>
    <row r="300" spans="1:3" s="12" customFormat="1" x14ac:dyDescent="0.25">
      <c r="A300" s="13" t="s">
        <v>47</v>
      </c>
      <c r="B300" s="51">
        <v>300000</v>
      </c>
      <c r="C300" s="51">
        <v>0</v>
      </c>
    </row>
    <row r="301" spans="1:3" s="12" customFormat="1" x14ac:dyDescent="0.25">
      <c r="A301" s="13" t="s">
        <v>9</v>
      </c>
      <c r="B301" s="51">
        <v>2304800</v>
      </c>
      <c r="C301" s="51">
        <v>152556.79</v>
      </c>
    </row>
    <row r="302" spans="1:3" s="12" customFormat="1" x14ac:dyDescent="0.25">
      <c r="A302" s="13" t="s">
        <v>10</v>
      </c>
      <c r="B302" s="51">
        <v>82300</v>
      </c>
      <c r="C302" s="51">
        <v>0</v>
      </c>
    </row>
    <row r="303" spans="1:3" s="12" customFormat="1" x14ac:dyDescent="0.25">
      <c r="A303" s="13" t="s">
        <v>44</v>
      </c>
      <c r="B303" s="51"/>
      <c r="C303" s="51">
        <v>0</v>
      </c>
    </row>
    <row r="304" spans="1:3" s="12" customFormat="1" x14ac:dyDescent="0.25">
      <c r="A304" s="13" t="s">
        <v>15</v>
      </c>
      <c r="B304" s="51">
        <v>450000</v>
      </c>
      <c r="C304" s="51">
        <v>0</v>
      </c>
    </row>
    <row r="305" spans="1:3" s="12" customFormat="1" x14ac:dyDescent="0.25">
      <c r="A305" s="13" t="s">
        <v>11</v>
      </c>
      <c r="B305" s="51">
        <v>1211900</v>
      </c>
      <c r="C305" s="51">
        <v>0</v>
      </c>
    </row>
    <row r="306" spans="1:3" s="12" customFormat="1" x14ac:dyDescent="0.25">
      <c r="A306" s="57" t="s">
        <v>12</v>
      </c>
      <c r="B306" s="51">
        <v>1130000</v>
      </c>
      <c r="C306" s="51">
        <v>0</v>
      </c>
    </row>
    <row r="307" spans="1:3" s="12" customFormat="1" x14ac:dyDescent="0.25">
      <c r="A307" s="10" t="s">
        <v>5</v>
      </c>
      <c r="B307" s="51">
        <v>5000</v>
      </c>
      <c r="C307" s="51">
        <v>380</v>
      </c>
    </row>
    <row r="308" spans="1:3" s="12" customFormat="1" ht="25.5" x14ac:dyDescent="0.25">
      <c r="A308" s="10" t="s">
        <v>6</v>
      </c>
      <c r="B308" s="51">
        <v>1414000</v>
      </c>
      <c r="C308" s="51">
        <v>0</v>
      </c>
    </row>
    <row r="309" spans="1:3" s="12" customFormat="1" ht="25.5" x14ac:dyDescent="0.25">
      <c r="A309" s="10" t="s">
        <v>7</v>
      </c>
      <c r="B309" s="51">
        <v>1154500</v>
      </c>
      <c r="C309" s="51">
        <v>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8"/>
  <sheetViews>
    <sheetView topLeftCell="A310" workbookViewId="0">
      <selection activeCell="G32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65" width="9.140625" style="7"/>
    <col min="166" max="166" width="20.140625" style="7" customWidth="1"/>
    <col min="167" max="167" width="4" style="7" customWidth="1"/>
    <col min="168" max="168" width="19.5703125" style="7" customWidth="1"/>
    <col min="169" max="176" width="11" style="7" customWidth="1"/>
    <col min="177" max="421" width="9.140625" style="7"/>
    <col min="422" max="422" width="20.140625" style="7" customWidth="1"/>
    <col min="423" max="423" width="4" style="7" customWidth="1"/>
    <col min="424" max="424" width="19.5703125" style="7" customWidth="1"/>
    <col min="425" max="432" width="11" style="7" customWidth="1"/>
    <col min="433" max="677" width="9.140625" style="7"/>
    <col min="678" max="678" width="20.140625" style="7" customWidth="1"/>
    <col min="679" max="679" width="4" style="7" customWidth="1"/>
    <col min="680" max="680" width="19.5703125" style="7" customWidth="1"/>
    <col min="681" max="688" width="11" style="7" customWidth="1"/>
    <col min="689" max="933" width="9.140625" style="7"/>
    <col min="934" max="934" width="20.140625" style="7" customWidth="1"/>
    <col min="935" max="935" width="4" style="7" customWidth="1"/>
    <col min="936" max="936" width="19.5703125" style="7" customWidth="1"/>
    <col min="937" max="944" width="11" style="7" customWidth="1"/>
    <col min="945" max="1189" width="9.140625" style="7"/>
    <col min="1190" max="1190" width="20.140625" style="7" customWidth="1"/>
    <col min="1191" max="1191" width="4" style="7" customWidth="1"/>
    <col min="1192" max="1192" width="19.5703125" style="7" customWidth="1"/>
    <col min="1193" max="1200" width="11" style="7" customWidth="1"/>
    <col min="1201" max="1445" width="9.140625" style="7"/>
    <col min="1446" max="1446" width="20.140625" style="7" customWidth="1"/>
    <col min="1447" max="1447" width="4" style="7" customWidth="1"/>
    <col min="1448" max="1448" width="19.5703125" style="7" customWidth="1"/>
    <col min="1449" max="1456" width="11" style="7" customWidth="1"/>
    <col min="1457" max="1701" width="9.140625" style="7"/>
    <col min="1702" max="1702" width="20.140625" style="7" customWidth="1"/>
    <col min="1703" max="1703" width="4" style="7" customWidth="1"/>
    <col min="1704" max="1704" width="19.5703125" style="7" customWidth="1"/>
    <col min="1705" max="1712" width="11" style="7" customWidth="1"/>
    <col min="1713" max="1957" width="9.140625" style="7"/>
    <col min="1958" max="1958" width="20.140625" style="7" customWidth="1"/>
    <col min="1959" max="1959" width="4" style="7" customWidth="1"/>
    <col min="1960" max="1960" width="19.5703125" style="7" customWidth="1"/>
    <col min="1961" max="1968" width="11" style="7" customWidth="1"/>
    <col min="1969" max="2213" width="9.140625" style="7"/>
    <col min="2214" max="2214" width="20.140625" style="7" customWidth="1"/>
    <col min="2215" max="2215" width="4" style="7" customWidth="1"/>
    <col min="2216" max="2216" width="19.5703125" style="7" customWidth="1"/>
    <col min="2217" max="2224" width="11" style="7" customWidth="1"/>
    <col min="2225" max="2469" width="9.140625" style="7"/>
    <col min="2470" max="2470" width="20.140625" style="7" customWidth="1"/>
    <col min="2471" max="2471" width="4" style="7" customWidth="1"/>
    <col min="2472" max="2472" width="19.5703125" style="7" customWidth="1"/>
    <col min="2473" max="2480" width="11" style="7" customWidth="1"/>
    <col min="2481" max="2725" width="9.140625" style="7"/>
    <col min="2726" max="2726" width="20.140625" style="7" customWidth="1"/>
    <col min="2727" max="2727" width="4" style="7" customWidth="1"/>
    <col min="2728" max="2728" width="19.5703125" style="7" customWidth="1"/>
    <col min="2729" max="2736" width="11" style="7" customWidth="1"/>
    <col min="2737" max="2981" width="9.140625" style="7"/>
    <col min="2982" max="2982" width="20.140625" style="7" customWidth="1"/>
    <col min="2983" max="2983" width="4" style="7" customWidth="1"/>
    <col min="2984" max="2984" width="19.5703125" style="7" customWidth="1"/>
    <col min="2985" max="2992" width="11" style="7" customWidth="1"/>
    <col min="2993" max="3237" width="9.140625" style="7"/>
    <col min="3238" max="3238" width="20.140625" style="7" customWidth="1"/>
    <col min="3239" max="3239" width="4" style="7" customWidth="1"/>
    <col min="3240" max="3240" width="19.5703125" style="7" customWidth="1"/>
    <col min="3241" max="3248" width="11" style="7" customWidth="1"/>
    <col min="3249" max="3493" width="9.140625" style="7"/>
    <col min="3494" max="3494" width="20.140625" style="7" customWidth="1"/>
    <col min="3495" max="3495" width="4" style="7" customWidth="1"/>
    <col min="3496" max="3496" width="19.5703125" style="7" customWidth="1"/>
    <col min="3497" max="3504" width="11" style="7" customWidth="1"/>
    <col min="3505" max="3749" width="9.140625" style="7"/>
    <col min="3750" max="3750" width="20.140625" style="7" customWidth="1"/>
    <col min="3751" max="3751" width="4" style="7" customWidth="1"/>
    <col min="3752" max="3752" width="19.5703125" style="7" customWidth="1"/>
    <col min="3753" max="3760" width="11" style="7" customWidth="1"/>
    <col min="3761" max="4005" width="9.140625" style="7"/>
    <col min="4006" max="4006" width="20.140625" style="7" customWidth="1"/>
    <col min="4007" max="4007" width="4" style="7" customWidth="1"/>
    <col min="4008" max="4008" width="19.5703125" style="7" customWidth="1"/>
    <col min="4009" max="4016" width="11" style="7" customWidth="1"/>
    <col min="4017" max="4261" width="9.140625" style="7"/>
    <col min="4262" max="4262" width="20.140625" style="7" customWidth="1"/>
    <col min="4263" max="4263" width="4" style="7" customWidth="1"/>
    <col min="4264" max="4264" width="19.5703125" style="7" customWidth="1"/>
    <col min="4265" max="4272" width="11" style="7" customWidth="1"/>
    <col min="4273" max="4517" width="9.140625" style="7"/>
    <col min="4518" max="4518" width="20.140625" style="7" customWidth="1"/>
    <col min="4519" max="4519" width="4" style="7" customWidth="1"/>
    <col min="4520" max="4520" width="19.5703125" style="7" customWidth="1"/>
    <col min="4521" max="4528" width="11" style="7" customWidth="1"/>
    <col min="4529" max="4773" width="9.140625" style="7"/>
    <col min="4774" max="4774" width="20.140625" style="7" customWidth="1"/>
    <col min="4775" max="4775" width="4" style="7" customWidth="1"/>
    <col min="4776" max="4776" width="19.5703125" style="7" customWidth="1"/>
    <col min="4777" max="4784" width="11" style="7" customWidth="1"/>
    <col min="4785" max="5029" width="9.140625" style="7"/>
    <col min="5030" max="5030" width="20.140625" style="7" customWidth="1"/>
    <col min="5031" max="5031" width="4" style="7" customWidth="1"/>
    <col min="5032" max="5032" width="19.5703125" style="7" customWidth="1"/>
    <col min="5033" max="5040" width="11" style="7" customWidth="1"/>
    <col min="5041" max="5285" width="9.140625" style="7"/>
    <col min="5286" max="5286" width="20.140625" style="7" customWidth="1"/>
    <col min="5287" max="5287" width="4" style="7" customWidth="1"/>
    <col min="5288" max="5288" width="19.5703125" style="7" customWidth="1"/>
    <col min="5289" max="5296" width="11" style="7" customWidth="1"/>
    <col min="5297" max="5541" width="9.140625" style="7"/>
    <col min="5542" max="5542" width="20.140625" style="7" customWidth="1"/>
    <col min="5543" max="5543" width="4" style="7" customWidth="1"/>
    <col min="5544" max="5544" width="19.5703125" style="7" customWidth="1"/>
    <col min="5545" max="5552" width="11" style="7" customWidth="1"/>
    <col min="5553" max="5797" width="9.140625" style="7"/>
    <col min="5798" max="5798" width="20.140625" style="7" customWidth="1"/>
    <col min="5799" max="5799" width="4" style="7" customWidth="1"/>
    <col min="5800" max="5800" width="19.5703125" style="7" customWidth="1"/>
    <col min="5801" max="5808" width="11" style="7" customWidth="1"/>
    <col min="5809" max="6053" width="9.140625" style="7"/>
    <col min="6054" max="6054" width="20.140625" style="7" customWidth="1"/>
    <col min="6055" max="6055" width="4" style="7" customWidth="1"/>
    <col min="6056" max="6056" width="19.5703125" style="7" customWidth="1"/>
    <col min="6057" max="6064" width="11" style="7" customWidth="1"/>
    <col min="6065" max="6309" width="9.140625" style="7"/>
    <col min="6310" max="6310" width="20.140625" style="7" customWidth="1"/>
    <col min="6311" max="6311" width="4" style="7" customWidth="1"/>
    <col min="6312" max="6312" width="19.5703125" style="7" customWidth="1"/>
    <col min="6313" max="6320" width="11" style="7" customWidth="1"/>
    <col min="6321" max="6565" width="9.140625" style="7"/>
    <col min="6566" max="6566" width="20.140625" style="7" customWidth="1"/>
    <col min="6567" max="6567" width="4" style="7" customWidth="1"/>
    <col min="6568" max="6568" width="19.5703125" style="7" customWidth="1"/>
    <col min="6569" max="6576" width="11" style="7" customWidth="1"/>
    <col min="6577" max="6821" width="9.140625" style="7"/>
    <col min="6822" max="6822" width="20.140625" style="7" customWidth="1"/>
    <col min="6823" max="6823" width="4" style="7" customWidth="1"/>
    <col min="6824" max="6824" width="19.5703125" style="7" customWidth="1"/>
    <col min="6825" max="6832" width="11" style="7" customWidth="1"/>
    <col min="6833" max="7077" width="9.140625" style="7"/>
    <col min="7078" max="7078" width="20.140625" style="7" customWidth="1"/>
    <col min="7079" max="7079" width="4" style="7" customWidth="1"/>
    <col min="7080" max="7080" width="19.5703125" style="7" customWidth="1"/>
    <col min="7081" max="7088" width="11" style="7" customWidth="1"/>
    <col min="7089" max="7333" width="9.140625" style="7"/>
    <col min="7334" max="7334" width="20.140625" style="7" customWidth="1"/>
    <col min="7335" max="7335" width="4" style="7" customWidth="1"/>
    <col min="7336" max="7336" width="19.5703125" style="7" customWidth="1"/>
    <col min="7337" max="7344" width="11" style="7" customWidth="1"/>
    <col min="7345" max="7589" width="9.140625" style="7"/>
    <col min="7590" max="7590" width="20.140625" style="7" customWidth="1"/>
    <col min="7591" max="7591" width="4" style="7" customWidth="1"/>
    <col min="7592" max="7592" width="19.5703125" style="7" customWidth="1"/>
    <col min="7593" max="7600" width="11" style="7" customWidth="1"/>
    <col min="7601" max="7845" width="9.140625" style="7"/>
    <col min="7846" max="7846" width="20.140625" style="7" customWidth="1"/>
    <col min="7847" max="7847" width="4" style="7" customWidth="1"/>
    <col min="7848" max="7848" width="19.5703125" style="7" customWidth="1"/>
    <col min="7849" max="7856" width="11" style="7" customWidth="1"/>
    <col min="7857" max="8101" width="9.140625" style="7"/>
    <col min="8102" max="8102" width="20.140625" style="7" customWidth="1"/>
    <col min="8103" max="8103" width="4" style="7" customWidth="1"/>
    <col min="8104" max="8104" width="19.5703125" style="7" customWidth="1"/>
    <col min="8105" max="8112" width="11" style="7" customWidth="1"/>
    <col min="8113" max="8357" width="9.140625" style="7"/>
    <col min="8358" max="8358" width="20.140625" style="7" customWidth="1"/>
    <col min="8359" max="8359" width="4" style="7" customWidth="1"/>
    <col min="8360" max="8360" width="19.5703125" style="7" customWidth="1"/>
    <col min="8361" max="8368" width="11" style="7" customWidth="1"/>
    <col min="8369" max="8613" width="9.140625" style="7"/>
    <col min="8614" max="8614" width="20.140625" style="7" customWidth="1"/>
    <col min="8615" max="8615" width="4" style="7" customWidth="1"/>
    <col min="8616" max="8616" width="19.5703125" style="7" customWidth="1"/>
    <col min="8617" max="8624" width="11" style="7" customWidth="1"/>
    <col min="8625" max="8869" width="9.140625" style="7"/>
    <col min="8870" max="8870" width="20.140625" style="7" customWidth="1"/>
    <col min="8871" max="8871" width="4" style="7" customWidth="1"/>
    <col min="8872" max="8872" width="19.5703125" style="7" customWidth="1"/>
    <col min="8873" max="8880" width="11" style="7" customWidth="1"/>
    <col min="8881" max="9125" width="9.140625" style="7"/>
    <col min="9126" max="9126" width="20.140625" style="7" customWidth="1"/>
    <col min="9127" max="9127" width="4" style="7" customWidth="1"/>
    <col min="9128" max="9128" width="19.5703125" style="7" customWidth="1"/>
    <col min="9129" max="9136" width="11" style="7" customWidth="1"/>
    <col min="9137" max="9381" width="9.140625" style="7"/>
    <col min="9382" max="9382" width="20.140625" style="7" customWidth="1"/>
    <col min="9383" max="9383" width="4" style="7" customWidth="1"/>
    <col min="9384" max="9384" width="19.5703125" style="7" customWidth="1"/>
    <col min="9385" max="9392" width="11" style="7" customWidth="1"/>
    <col min="9393" max="9637" width="9.140625" style="7"/>
    <col min="9638" max="9638" width="20.140625" style="7" customWidth="1"/>
    <col min="9639" max="9639" width="4" style="7" customWidth="1"/>
    <col min="9640" max="9640" width="19.5703125" style="7" customWidth="1"/>
    <col min="9641" max="9648" width="11" style="7" customWidth="1"/>
    <col min="9649" max="9893" width="9.140625" style="7"/>
    <col min="9894" max="9894" width="20.140625" style="7" customWidth="1"/>
    <col min="9895" max="9895" width="4" style="7" customWidth="1"/>
    <col min="9896" max="9896" width="19.5703125" style="7" customWidth="1"/>
    <col min="9897" max="9904" width="11" style="7" customWidth="1"/>
    <col min="9905" max="10149" width="9.140625" style="7"/>
    <col min="10150" max="10150" width="20.140625" style="7" customWidth="1"/>
    <col min="10151" max="10151" width="4" style="7" customWidth="1"/>
    <col min="10152" max="10152" width="19.5703125" style="7" customWidth="1"/>
    <col min="10153" max="10160" width="11" style="7" customWidth="1"/>
    <col min="10161" max="10405" width="9.140625" style="7"/>
    <col min="10406" max="10406" width="20.140625" style="7" customWidth="1"/>
    <col min="10407" max="10407" width="4" style="7" customWidth="1"/>
    <col min="10408" max="10408" width="19.5703125" style="7" customWidth="1"/>
    <col min="10409" max="10416" width="11" style="7" customWidth="1"/>
    <col min="10417" max="10661" width="9.140625" style="7"/>
    <col min="10662" max="10662" width="20.140625" style="7" customWidth="1"/>
    <col min="10663" max="10663" width="4" style="7" customWidth="1"/>
    <col min="10664" max="10664" width="19.5703125" style="7" customWidth="1"/>
    <col min="10665" max="10672" width="11" style="7" customWidth="1"/>
    <col min="10673" max="10917" width="9.140625" style="7"/>
    <col min="10918" max="10918" width="20.140625" style="7" customWidth="1"/>
    <col min="10919" max="10919" width="4" style="7" customWidth="1"/>
    <col min="10920" max="10920" width="19.5703125" style="7" customWidth="1"/>
    <col min="10921" max="10928" width="11" style="7" customWidth="1"/>
    <col min="10929" max="11173" width="9.140625" style="7"/>
    <col min="11174" max="11174" width="20.140625" style="7" customWidth="1"/>
    <col min="11175" max="11175" width="4" style="7" customWidth="1"/>
    <col min="11176" max="11176" width="19.5703125" style="7" customWidth="1"/>
    <col min="11177" max="11184" width="11" style="7" customWidth="1"/>
    <col min="11185" max="11429" width="9.140625" style="7"/>
    <col min="11430" max="11430" width="20.140625" style="7" customWidth="1"/>
    <col min="11431" max="11431" width="4" style="7" customWidth="1"/>
    <col min="11432" max="11432" width="19.5703125" style="7" customWidth="1"/>
    <col min="11433" max="11440" width="11" style="7" customWidth="1"/>
    <col min="11441" max="11685" width="9.140625" style="7"/>
    <col min="11686" max="11686" width="20.140625" style="7" customWidth="1"/>
    <col min="11687" max="11687" width="4" style="7" customWidth="1"/>
    <col min="11688" max="11688" width="19.5703125" style="7" customWidth="1"/>
    <col min="11689" max="11696" width="11" style="7" customWidth="1"/>
    <col min="11697" max="11941" width="9.140625" style="7"/>
    <col min="11942" max="11942" width="20.140625" style="7" customWidth="1"/>
    <col min="11943" max="11943" width="4" style="7" customWidth="1"/>
    <col min="11944" max="11944" width="19.5703125" style="7" customWidth="1"/>
    <col min="11945" max="11952" width="11" style="7" customWidth="1"/>
    <col min="11953" max="12197" width="9.140625" style="7"/>
    <col min="12198" max="12198" width="20.140625" style="7" customWidth="1"/>
    <col min="12199" max="12199" width="4" style="7" customWidth="1"/>
    <col min="12200" max="12200" width="19.5703125" style="7" customWidth="1"/>
    <col min="12201" max="12208" width="11" style="7" customWidth="1"/>
    <col min="12209" max="12453" width="9.140625" style="7"/>
    <col min="12454" max="12454" width="20.140625" style="7" customWidth="1"/>
    <col min="12455" max="12455" width="4" style="7" customWidth="1"/>
    <col min="12456" max="12456" width="19.5703125" style="7" customWidth="1"/>
    <col min="12457" max="12464" width="11" style="7" customWidth="1"/>
    <col min="12465" max="12709" width="9.140625" style="7"/>
    <col min="12710" max="12710" width="20.140625" style="7" customWidth="1"/>
    <col min="12711" max="12711" width="4" style="7" customWidth="1"/>
    <col min="12712" max="12712" width="19.5703125" style="7" customWidth="1"/>
    <col min="12713" max="12720" width="11" style="7" customWidth="1"/>
    <col min="12721" max="12965" width="9.140625" style="7"/>
    <col min="12966" max="12966" width="20.140625" style="7" customWidth="1"/>
    <col min="12967" max="12967" width="4" style="7" customWidth="1"/>
    <col min="12968" max="12968" width="19.5703125" style="7" customWidth="1"/>
    <col min="12969" max="12976" width="11" style="7" customWidth="1"/>
    <col min="12977" max="13221" width="9.140625" style="7"/>
    <col min="13222" max="13222" width="20.140625" style="7" customWidth="1"/>
    <col min="13223" max="13223" width="4" style="7" customWidth="1"/>
    <col min="13224" max="13224" width="19.5703125" style="7" customWidth="1"/>
    <col min="13225" max="13232" width="11" style="7" customWidth="1"/>
    <col min="13233" max="13477" width="9.140625" style="7"/>
    <col min="13478" max="13478" width="20.140625" style="7" customWidth="1"/>
    <col min="13479" max="13479" width="4" style="7" customWidth="1"/>
    <col min="13480" max="13480" width="19.5703125" style="7" customWidth="1"/>
    <col min="13481" max="13488" width="11" style="7" customWidth="1"/>
    <col min="13489" max="13733" width="9.140625" style="7"/>
    <col min="13734" max="13734" width="20.140625" style="7" customWidth="1"/>
    <col min="13735" max="13735" width="4" style="7" customWidth="1"/>
    <col min="13736" max="13736" width="19.5703125" style="7" customWidth="1"/>
    <col min="13737" max="13744" width="11" style="7" customWidth="1"/>
    <col min="13745" max="13989" width="9.140625" style="7"/>
    <col min="13990" max="13990" width="20.140625" style="7" customWidth="1"/>
    <col min="13991" max="13991" width="4" style="7" customWidth="1"/>
    <col min="13992" max="13992" width="19.5703125" style="7" customWidth="1"/>
    <col min="13993" max="14000" width="11" style="7" customWidth="1"/>
    <col min="14001" max="14245" width="9.140625" style="7"/>
    <col min="14246" max="14246" width="20.140625" style="7" customWidth="1"/>
    <col min="14247" max="14247" width="4" style="7" customWidth="1"/>
    <col min="14248" max="14248" width="19.5703125" style="7" customWidth="1"/>
    <col min="14249" max="14256" width="11" style="7" customWidth="1"/>
    <col min="14257" max="14501" width="9.140625" style="7"/>
    <col min="14502" max="14502" width="20.140625" style="7" customWidth="1"/>
    <col min="14503" max="14503" width="4" style="7" customWidth="1"/>
    <col min="14504" max="14504" width="19.5703125" style="7" customWidth="1"/>
    <col min="14505" max="14512" width="11" style="7" customWidth="1"/>
    <col min="14513" max="14757" width="9.140625" style="7"/>
    <col min="14758" max="14758" width="20.140625" style="7" customWidth="1"/>
    <col min="14759" max="14759" width="4" style="7" customWidth="1"/>
    <col min="14760" max="14760" width="19.5703125" style="7" customWidth="1"/>
    <col min="14761" max="14768" width="11" style="7" customWidth="1"/>
    <col min="14769" max="15013" width="9.140625" style="7"/>
    <col min="15014" max="15014" width="20.140625" style="7" customWidth="1"/>
    <col min="15015" max="15015" width="4" style="7" customWidth="1"/>
    <col min="15016" max="15016" width="19.5703125" style="7" customWidth="1"/>
    <col min="15017" max="15024" width="11" style="7" customWidth="1"/>
    <col min="15025" max="15269" width="9.140625" style="7"/>
    <col min="15270" max="15270" width="20.140625" style="7" customWidth="1"/>
    <col min="15271" max="15271" width="4" style="7" customWidth="1"/>
    <col min="15272" max="15272" width="19.5703125" style="7" customWidth="1"/>
    <col min="15273" max="15280" width="11" style="7" customWidth="1"/>
    <col min="15281" max="15525" width="9.140625" style="7"/>
    <col min="15526" max="15526" width="20.140625" style="7" customWidth="1"/>
    <col min="15527" max="15527" width="4" style="7" customWidth="1"/>
    <col min="15528" max="15528" width="19.5703125" style="7" customWidth="1"/>
    <col min="15529" max="15536" width="11" style="7" customWidth="1"/>
    <col min="15537" max="15781" width="9.140625" style="7"/>
    <col min="15782" max="15782" width="20.140625" style="7" customWidth="1"/>
    <col min="15783" max="15783" width="4" style="7" customWidth="1"/>
    <col min="15784" max="15784" width="19.5703125" style="7" customWidth="1"/>
    <col min="15785" max="15792" width="11" style="7" customWidth="1"/>
    <col min="15793" max="16037" width="9.140625" style="7"/>
    <col min="16038" max="16038" width="20.140625" style="7" customWidth="1"/>
    <col min="16039" max="16039" width="4" style="7" customWidth="1"/>
    <col min="16040" max="16040" width="19.5703125" style="7" customWidth="1"/>
    <col min="16041" max="16048" width="11" style="7" customWidth="1"/>
    <col min="16049" max="16384" width="9.140625" style="7"/>
  </cols>
  <sheetData>
    <row r="1" spans="1:3" ht="30" customHeight="1" x14ac:dyDescent="0.25">
      <c r="A1" s="641" t="s">
        <v>75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258">
        <f>SUM(B7:B21)</f>
        <v>55139820</v>
      </c>
      <c r="C5" s="273">
        <f>SUM(C7:C21)</f>
        <v>13033699.439999999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275" t="s">
        <v>8</v>
      </c>
      <c r="B7" s="274">
        <v>18026413.460000001</v>
      </c>
      <c r="C7" s="274">
        <v>4307014.21</v>
      </c>
    </row>
    <row r="8" spans="1:3" s="12" customFormat="1" ht="23.25" x14ac:dyDescent="0.25">
      <c r="A8" s="275" t="s">
        <v>76</v>
      </c>
      <c r="B8" s="274">
        <v>2682.54</v>
      </c>
      <c r="C8" s="274">
        <v>2682.54</v>
      </c>
    </row>
    <row r="9" spans="1:3" s="12" customFormat="1" x14ac:dyDescent="0.25">
      <c r="A9" s="275" t="s">
        <v>13</v>
      </c>
      <c r="B9" s="274">
        <v>12600</v>
      </c>
      <c r="C9" s="274"/>
    </row>
    <row r="10" spans="1:3" s="12" customFormat="1" x14ac:dyDescent="0.25">
      <c r="A10" s="275" t="s">
        <v>9</v>
      </c>
      <c r="B10" s="274">
        <v>5444787</v>
      </c>
      <c r="C10" s="274">
        <v>1263227.55</v>
      </c>
    </row>
    <row r="11" spans="1:3" s="12" customFormat="1" x14ac:dyDescent="0.25">
      <c r="A11" s="275" t="s">
        <v>10</v>
      </c>
      <c r="B11" s="274">
        <v>139900</v>
      </c>
      <c r="C11" s="274">
        <v>10155.74</v>
      </c>
    </row>
    <row r="12" spans="1:3" s="12" customFormat="1" x14ac:dyDescent="0.25">
      <c r="A12" s="275" t="s">
        <v>15</v>
      </c>
      <c r="B12" s="274">
        <v>201000</v>
      </c>
      <c r="C12" s="274">
        <v>29640.45</v>
      </c>
    </row>
    <row r="13" spans="1:3" s="12" customFormat="1" ht="23.25" x14ac:dyDescent="0.25">
      <c r="A13" s="275" t="s">
        <v>14</v>
      </c>
      <c r="B13" s="274"/>
      <c r="C13" s="274"/>
    </row>
    <row r="14" spans="1:3" s="12" customFormat="1" x14ac:dyDescent="0.25">
      <c r="A14" s="275" t="s">
        <v>16</v>
      </c>
      <c r="B14" s="274">
        <v>0</v>
      </c>
      <c r="C14" s="274">
        <v>0</v>
      </c>
    </row>
    <row r="15" spans="1:3" s="12" customFormat="1" x14ac:dyDescent="0.25">
      <c r="A15" s="275" t="s">
        <v>11</v>
      </c>
      <c r="B15" s="274">
        <v>12423620</v>
      </c>
      <c r="C15" s="274">
        <v>3403426.16</v>
      </c>
    </row>
    <row r="16" spans="1:3" s="12" customFormat="1" x14ac:dyDescent="0.25">
      <c r="A16" s="275" t="s">
        <v>12</v>
      </c>
      <c r="B16" s="274">
        <v>15098826</v>
      </c>
      <c r="C16" s="274">
        <v>2317202.09</v>
      </c>
    </row>
    <row r="17" spans="1:3" s="12" customFormat="1" ht="30" customHeight="1" x14ac:dyDescent="0.25">
      <c r="A17" s="275" t="s">
        <v>77</v>
      </c>
      <c r="B17" s="274">
        <v>110000</v>
      </c>
      <c r="C17" s="274"/>
    </row>
    <row r="18" spans="1:3" s="12" customFormat="1" x14ac:dyDescent="0.25">
      <c r="A18" s="275" t="s">
        <v>78</v>
      </c>
      <c r="B18" s="274">
        <v>98000</v>
      </c>
      <c r="C18" s="274">
        <v>59839.199999999997</v>
      </c>
    </row>
    <row r="19" spans="1:3" s="12" customFormat="1" x14ac:dyDescent="0.25">
      <c r="A19" s="276" t="s">
        <v>5</v>
      </c>
      <c r="B19" s="274">
        <v>40000</v>
      </c>
      <c r="C19" s="274">
        <v>0</v>
      </c>
    </row>
    <row r="20" spans="1:3" s="12" customFormat="1" ht="25.5" x14ac:dyDescent="0.25">
      <c r="A20" s="276" t="s">
        <v>6</v>
      </c>
      <c r="B20" s="274">
        <v>490500</v>
      </c>
      <c r="C20" s="274">
        <v>21600</v>
      </c>
    </row>
    <row r="21" spans="1:3" s="12" customFormat="1" ht="25.5" x14ac:dyDescent="0.25">
      <c r="A21" s="276" t="s">
        <v>7</v>
      </c>
      <c r="B21" s="274">
        <v>3051491</v>
      </c>
      <c r="C21" s="274">
        <v>1618911.5</v>
      </c>
    </row>
    <row r="22" spans="1:3" s="12" customFormat="1" x14ac:dyDescent="0.25">
      <c r="A22" s="272"/>
      <c r="B22" s="271"/>
      <c r="C22" s="271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258">
        <f>SUM(B28:B40)</f>
        <v>78347621.600000009</v>
      </c>
      <c r="C26" s="277">
        <f>SUM(C28:C40)</f>
        <v>12457457.050000001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279" t="s">
        <v>8</v>
      </c>
      <c r="B28" s="278">
        <v>35004539</v>
      </c>
      <c r="C28" s="278">
        <v>7873858.2800000003</v>
      </c>
    </row>
    <row r="29" spans="1:3" s="12" customFormat="1" x14ac:dyDescent="0.25">
      <c r="A29" s="279" t="s">
        <v>81</v>
      </c>
      <c r="B29" s="278">
        <v>47500</v>
      </c>
      <c r="C29" s="278">
        <v>4474.74</v>
      </c>
    </row>
    <row r="30" spans="1:3" s="12" customFormat="1" x14ac:dyDescent="0.25">
      <c r="A30" s="279" t="s">
        <v>13</v>
      </c>
      <c r="B30" s="278">
        <v>87500</v>
      </c>
      <c r="C30" s="278"/>
    </row>
    <row r="31" spans="1:3" s="12" customFormat="1" x14ac:dyDescent="0.25">
      <c r="A31" s="279" t="s">
        <v>9</v>
      </c>
      <c r="B31" s="278">
        <v>10582961.699999999</v>
      </c>
      <c r="C31" s="278">
        <v>2419113.5</v>
      </c>
    </row>
    <row r="32" spans="1:3" s="12" customFormat="1" x14ac:dyDescent="0.25">
      <c r="A32" s="279" t="s">
        <v>10</v>
      </c>
      <c r="B32" s="278">
        <v>138000</v>
      </c>
      <c r="C32" s="278">
        <v>9723.08</v>
      </c>
    </row>
    <row r="33" spans="1:3" s="12" customFormat="1" ht="23.25" x14ac:dyDescent="0.25">
      <c r="A33" s="279" t="s">
        <v>14</v>
      </c>
      <c r="B33" s="278">
        <v>250000</v>
      </c>
      <c r="C33" s="278">
        <v>116598</v>
      </c>
    </row>
    <row r="34" spans="1:3" s="12" customFormat="1" x14ac:dyDescent="0.25">
      <c r="A34" s="279" t="s">
        <v>18</v>
      </c>
      <c r="B34" s="278">
        <v>350000</v>
      </c>
      <c r="C34" s="278">
        <v>129375.81</v>
      </c>
    </row>
    <row r="35" spans="1:3" s="12" customFormat="1" x14ac:dyDescent="0.25">
      <c r="A35" s="279" t="s">
        <v>11</v>
      </c>
      <c r="B35" s="278">
        <v>486253</v>
      </c>
      <c r="C35" s="278">
        <v>69862.22</v>
      </c>
    </row>
    <row r="36" spans="1:3" s="12" customFormat="1" x14ac:dyDescent="0.25">
      <c r="A36" s="279" t="s">
        <v>12</v>
      </c>
      <c r="B36" s="306">
        <v>5243720.7</v>
      </c>
      <c r="C36" s="306">
        <v>253023.27</v>
      </c>
    </row>
    <row r="37" spans="1:3" s="12" customFormat="1" x14ac:dyDescent="0.25">
      <c r="A37" s="279" t="s">
        <v>82</v>
      </c>
      <c r="B37" s="306">
        <v>195000</v>
      </c>
      <c r="C37" s="306">
        <v>18407.580000000002</v>
      </c>
    </row>
    <row r="38" spans="1:3" s="12" customFormat="1" x14ac:dyDescent="0.25">
      <c r="A38" s="280" t="s">
        <v>5</v>
      </c>
      <c r="B38" s="306">
        <v>550000</v>
      </c>
      <c r="C38" s="306">
        <v>2000</v>
      </c>
    </row>
    <row r="39" spans="1:3" s="12" customFormat="1" ht="25.5" x14ac:dyDescent="0.25">
      <c r="A39" s="280" t="s">
        <v>6</v>
      </c>
      <c r="B39" s="306">
        <v>15152280</v>
      </c>
      <c r="C39" s="306">
        <v>78688.5</v>
      </c>
    </row>
    <row r="40" spans="1:3" s="12" customFormat="1" ht="25.5" x14ac:dyDescent="0.25">
      <c r="A40" s="280" t="s">
        <v>7</v>
      </c>
      <c r="B40" s="306">
        <v>10259867.199999999</v>
      </c>
      <c r="C40" s="306">
        <v>1482332.07</v>
      </c>
    </row>
    <row r="41" spans="1:3" s="12" customFormat="1" x14ac:dyDescent="0.25">
      <c r="A41" s="14"/>
      <c r="B41" s="14"/>
      <c r="C41" s="14"/>
    </row>
    <row r="42" spans="1:3" s="12" customFormat="1" x14ac:dyDescent="0.25">
      <c r="A42" s="15" t="s">
        <v>0</v>
      </c>
      <c r="B42" s="15" t="s">
        <v>2</v>
      </c>
      <c r="C42" s="15" t="s">
        <v>3</v>
      </c>
    </row>
    <row r="43" spans="1:3" s="12" customFormat="1" x14ac:dyDescent="0.25">
      <c r="A43" s="15" t="s">
        <v>1</v>
      </c>
      <c r="B43" s="15">
        <v>2</v>
      </c>
      <c r="C43" s="15">
        <v>3</v>
      </c>
    </row>
    <row r="44" spans="1:3" s="12" customFormat="1" x14ac:dyDescent="0.25">
      <c r="A44" s="3" t="s">
        <v>35</v>
      </c>
      <c r="B44" s="8">
        <f>SUM(B46:B57)</f>
        <v>54359325.850000001</v>
      </c>
      <c r="C44" s="8">
        <f>SUM(C46:C57)</f>
        <v>6740837.4199999999</v>
      </c>
    </row>
    <row r="45" spans="1:3" s="12" customFormat="1" x14ac:dyDescent="0.25">
      <c r="A45" s="10" t="s">
        <v>4</v>
      </c>
      <c r="B45" s="11"/>
      <c r="C45" s="11"/>
    </row>
    <row r="46" spans="1:3" s="12" customFormat="1" x14ac:dyDescent="0.25">
      <c r="A46" s="279" t="s">
        <v>8</v>
      </c>
      <c r="B46" s="278">
        <v>24788966</v>
      </c>
      <c r="C46" s="278">
        <v>4585907.08</v>
      </c>
    </row>
    <row r="47" spans="1:3" s="12" customFormat="1" x14ac:dyDescent="0.25">
      <c r="A47" s="279" t="s">
        <v>79</v>
      </c>
      <c r="B47" s="278">
        <v>0</v>
      </c>
      <c r="C47" s="278"/>
    </row>
    <row r="48" spans="1:3" s="12" customFormat="1" x14ac:dyDescent="0.25">
      <c r="A48" s="279" t="s">
        <v>9</v>
      </c>
      <c r="B48" s="278">
        <v>7492308</v>
      </c>
      <c r="C48" s="278">
        <v>1366181</v>
      </c>
    </row>
    <row r="49" spans="1:3" s="12" customFormat="1" x14ac:dyDescent="0.25">
      <c r="A49" s="279" t="s">
        <v>10</v>
      </c>
      <c r="B49" s="278">
        <v>170000</v>
      </c>
      <c r="C49" s="278">
        <v>17737.009999999998</v>
      </c>
    </row>
    <row r="50" spans="1:3" s="12" customFormat="1" x14ac:dyDescent="0.25">
      <c r="A50" s="279" t="s">
        <v>15</v>
      </c>
      <c r="B50" s="278">
        <v>220000</v>
      </c>
      <c r="C50" s="278">
        <v>65246.33</v>
      </c>
    </row>
    <row r="51" spans="1:3" s="12" customFormat="1" x14ac:dyDescent="0.25">
      <c r="A51" s="279" t="s">
        <v>11</v>
      </c>
      <c r="B51" s="278">
        <v>207900</v>
      </c>
      <c r="C51" s="278">
        <v>100960</v>
      </c>
    </row>
    <row r="52" spans="1:3" s="12" customFormat="1" x14ac:dyDescent="0.25">
      <c r="A52" s="279" t="s">
        <v>12</v>
      </c>
      <c r="B52" s="278">
        <v>7112067</v>
      </c>
      <c r="C52" s="278">
        <v>85960</v>
      </c>
    </row>
    <row r="53" spans="1:3" s="12" customFormat="1" x14ac:dyDescent="0.25">
      <c r="A53" s="279" t="s">
        <v>72</v>
      </c>
      <c r="B53" s="278">
        <v>32000</v>
      </c>
      <c r="C53" s="278"/>
    </row>
    <row r="54" spans="1:3" s="12" customFormat="1" ht="23.25" x14ac:dyDescent="0.25">
      <c r="A54" s="279" t="s">
        <v>80</v>
      </c>
      <c r="B54" s="278">
        <v>20000</v>
      </c>
      <c r="C54" s="278"/>
    </row>
    <row r="55" spans="1:3" s="12" customFormat="1" x14ac:dyDescent="0.25">
      <c r="A55" s="280" t="s">
        <v>5</v>
      </c>
      <c r="B55" s="278">
        <v>0</v>
      </c>
      <c r="C55" s="278"/>
    </row>
    <row r="56" spans="1:3" s="12" customFormat="1" ht="25.5" x14ac:dyDescent="0.25">
      <c r="A56" s="280" t="s">
        <v>6</v>
      </c>
      <c r="B56" s="278">
        <v>6600000</v>
      </c>
      <c r="C56" s="278"/>
    </row>
    <row r="57" spans="1:3" s="12" customFormat="1" ht="25.5" x14ac:dyDescent="0.25">
      <c r="A57" s="280" t="s">
        <v>7</v>
      </c>
      <c r="B57" s="278">
        <v>7716084.8499999996</v>
      </c>
      <c r="C57" s="278">
        <v>518846</v>
      </c>
    </row>
    <row r="58" spans="1:3" s="12" customFormat="1" x14ac:dyDescent="0.25">
      <c r="A58" s="10"/>
      <c r="B58" s="267"/>
      <c r="C58" s="267"/>
    </row>
    <row r="59" spans="1:3" s="12" customFormat="1" x14ac:dyDescent="0.25">
      <c r="A59" s="15" t="s">
        <v>0</v>
      </c>
      <c r="B59" s="15" t="s">
        <v>2</v>
      </c>
      <c r="C59" s="15" t="s">
        <v>3</v>
      </c>
    </row>
    <row r="60" spans="1:3" s="12" customFormat="1" x14ac:dyDescent="0.25">
      <c r="A60" s="15" t="s">
        <v>1</v>
      </c>
      <c r="B60" s="15">
        <v>2</v>
      </c>
      <c r="C60" s="15">
        <v>3</v>
      </c>
    </row>
    <row r="61" spans="1:3" s="12" customFormat="1" x14ac:dyDescent="0.25">
      <c r="A61" s="3" t="s">
        <v>20</v>
      </c>
      <c r="B61" s="258">
        <f>B63+B65+B66+B68+B69+B70+B72+B73+B74+B64+B67+B71</f>
        <v>31321700</v>
      </c>
      <c r="C61" s="258">
        <f>C63+C65+C66+C68+C69+C70+C72+C73+C74+C64+C67+C71</f>
        <v>4152424.0700000003</v>
      </c>
    </row>
    <row r="62" spans="1:3" s="12" customFormat="1" x14ac:dyDescent="0.25">
      <c r="A62" s="10" t="s">
        <v>4</v>
      </c>
      <c r="B62" s="259"/>
      <c r="C62" s="259"/>
    </row>
    <row r="63" spans="1:3" s="12" customFormat="1" x14ac:dyDescent="0.25">
      <c r="A63" s="279" t="s">
        <v>8</v>
      </c>
      <c r="B63" s="278">
        <v>13011059</v>
      </c>
      <c r="C63" s="278">
        <v>2946146.72</v>
      </c>
    </row>
    <row r="64" spans="1:3" s="12" customFormat="1" x14ac:dyDescent="0.25">
      <c r="A64" s="279" t="s">
        <v>13</v>
      </c>
      <c r="B64" s="278">
        <v>0</v>
      </c>
      <c r="C64" s="278">
        <v>0</v>
      </c>
    </row>
    <row r="65" spans="1:3" s="12" customFormat="1" x14ac:dyDescent="0.25">
      <c r="A65" s="279" t="s">
        <v>9</v>
      </c>
      <c r="B65" s="278">
        <v>3929341</v>
      </c>
      <c r="C65" s="278">
        <v>882400.5</v>
      </c>
    </row>
    <row r="66" spans="1:3" s="12" customFormat="1" x14ac:dyDescent="0.25">
      <c r="A66" s="279" t="s">
        <v>10</v>
      </c>
      <c r="B66" s="278">
        <v>20000</v>
      </c>
      <c r="C66" s="278">
        <v>3076.92</v>
      </c>
    </row>
    <row r="67" spans="1:3" s="12" customFormat="1" ht="23.25" x14ac:dyDescent="0.25">
      <c r="A67" s="279" t="s">
        <v>14</v>
      </c>
      <c r="B67" s="278">
        <v>0</v>
      </c>
      <c r="C67" s="278"/>
    </row>
    <row r="68" spans="1:3" s="12" customFormat="1" x14ac:dyDescent="0.25">
      <c r="A68" s="279" t="s">
        <v>21</v>
      </c>
      <c r="B68" s="278">
        <v>68100</v>
      </c>
      <c r="C68" s="278">
        <v>11334.81</v>
      </c>
    </row>
    <row r="69" spans="1:3" s="12" customFormat="1" x14ac:dyDescent="0.25">
      <c r="A69" s="279" t="s">
        <v>11</v>
      </c>
      <c r="B69" s="278">
        <v>87858</v>
      </c>
      <c r="C69" s="278">
        <v>10207.6</v>
      </c>
    </row>
    <row r="70" spans="1:3" s="12" customFormat="1" x14ac:dyDescent="0.25">
      <c r="A70" s="279" t="s">
        <v>12</v>
      </c>
      <c r="B70" s="278">
        <v>173100</v>
      </c>
      <c r="C70" s="278">
        <v>58319.519999999997</v>
      </c>
    </row>
    <row r="71" spans="1:3" s="12" customFormat="1" x14ac:dyDescent="0.25">
      <c r="A71" s="279" t="s">
        <v>72</v>
      </c>
      <c r="B71" s="278">
        <v>40200</v>
      </c>
      <c r="C71" s="278"/>
    </row>
    <row r="72" spans="1:3" s="12" customFormat="1" x14ac:dyDescent="0.25">
      <c r="A72" s="280" t="s">
        <v>5</v>
      </c>
      <c r="B72" s="278"/>
      <c r="C72" s="278"/>
    </row>
    <row r="73" spans="1:3" s="12" customFormat="1" ht="25.5" x14ac:dyDescent="0.25">
      <c r="A73" s="280" t="s">
        <v>6</v>
      </c>
      <c r="B73" s="278">
        <v>10880000</v>
      </c>
      <c r="C73" s="278"/>
    </row>
    <row r="74" spans="1:3" s="12" customFormat="1" ht="25.5" x14ac:dyDescent="0.25">
      <c r="A74" s="280" t="s">
        <v>7</v>
      </c>
      <c r="B74" s="278">
        <v>3112042</v>
      </c>
      <c r="C74" s="278">
        <v>240938</v>
      </c>
    </row>
    <row r="75" spans="1:3" s="12" customFormat="1" x14ac:dyDescent="0.25">
      <c r="A75" s="14"/>
      <c r="B75" s="14"/>
      <c r="C75" s="14"/>
    </row>
    <row r="76" spans="1:3" s="12" customFormat="1" x14ac:dyDescent="0.25">
      <c r="A76" s="14"/>
      <c r="B76" s="14"/>
      <c r="C76" s="14"/>
    </row>
    <row r="77" spans="1:3" s="12" customFormat="1" x14ac:dyDescent="0.25">
      <c r="A77" s="15" t="s">
        <v>0</v>
      </c>
      <c r="B77" s="15" t="s">
        <v>2</v>
      </c>
      <c r="C77" s="15" t="s">
        <v>3</v>
      </c>
    </row>
    <row r="78" spans="1:3" s="12" customFormat="1" x14ac:dyDescent="0.25">
      <c r="A78" s="15" t="s">
        <v>1</v>
      </c>
      <c r="B78" s="15">
        <v>2</v>
      </c>
      <c r="C78" s="15">
        <v>3</v>
      </c>
    </row>
    <row r="79" spans="1:3" s="12" customFormat="1" x14ac:dyDescent="0.25">
      <c r="A79" s="3" t="s">
        <v>23</v>
      </c>
      <c r="B79" s="258">
        <f>B81+B83+B84+B87+B89+B90+B91+B92+B82+B85+B86+B88</f>
        <v>103458684.34</v>
      </c>
      <c r="C79" s="258">
        <f>C81+C83+C84+C87+C89+C90+C91+C92+C82+C85+C86+C88</f>
        <v>14273638.979999999</v>
      </c>
    </row>
    <row r="80" spans="1:3" s="12" customFormat="1" x14ac:dyDescent="0.25">
      <c r="A80" s="10" t="s">
        <v>4</v>
      </c>
      <c r="B80" s="259"/>
      <c r="C80" s="259"/>
    </row>
    <row r="81" spans="1:3" s="12" customFormat="1" x14ac:dyDescent="0.25">
      <c r="A81" s="13" t="s">
        <v>8</v>
      </c>
      <c r="B81" s="303">
        <v>45609184</v>
      </c>
      <c r="C81" s="304">
        <v>3917519.71</v>
      </c>
    </row>
    <row r="82" spans="1:3" s="12" customFormat="1" x14ac:dyDescent="0.25">
      <c r="A82" s="13" t="s">
        <v>13</v>
      </c>
      <c r="B82" s="301">
        <v>4000</v>
      </c>
      <c r="C82" s="301">
        <v>1000</v>
      </c>
    </row>
    <row r="83" spans="1:3" s="12" customFormat="1" x14ac:dyDescent="0.25">
      <c r="A83" s="13" t="s">
        <v>9</v>
      </c>
      <c r="B83" s="302">
        <v>14816309</v>
      </c>
      <c r="C83" s="304">
        <v>1180417.56</v>
      </c>
    </row>
    <row r="84" spans="1:3" s="12" customFormat="1" x14ac:dyDescent="0.25">
      <c r="A84" s="13" t="s">
        <v>10</v>
      </c>
      <c r="B84" s="301">
        <v>20800</v>
      </c>
      <c r="C84" s="304">
        <v>4714.51</v>
      </c>
    </row>
    <row r="85" spans="1:3" s="12" customFormat="1" ht="23.25" x14ac:dyDescent="0.25">
      <c r="A85" s="13" t="s">
        <v>14</v>
      </c>
      <c r="B85" s="301">
        <v>172000</v>
      </c>
      <c r="C85" s="301">
        <v>7500</v>
      </c>
    </row>
    <row r="86" spans="1:3" s="12" customFormat="1" x14ac:dyDescent="0.25">
      <c r="A86" s="13" t="s">
        <v>21</v>
      </c>
      <c r="B86" s="301">
        <v>99000</v>
      </c>
      <c r="C86" s="304">
        <v>9122.81</v>
      </c>
    </row>
    <row r="87" spans="1:3" s="12" customFormat="1" x14ac:dyDescent="0.25">
      <c r="A87" s="13" t="s">
        <v>11</v>
      </c>
      <c r="B87" s="301">
        <v>9000</v>
      </c>
      <c r="C87" s="301">
        <v>15071</v>
      </c>
    </row>
    <row r="88" spans="1:3" s="12" customFormat="1" x14ac:dyDescent="0.25">
      <c r="A88" s="261" t="s">
        <v>73</v>
      </c>
      <c r="B88" s="301">
        <v>150000</v>
      </c>
      <c r="C88" s="305"/>
    </row>
    <row r="89" spans="1:3" s="12" customFormat="1" x14ac:dyDescent="0.25">
      <c r="A89" s="261" t="s">
        <v>12</v>
      </c>
      <c r="B89" s="301">
        <v>10423561</v>
      </c>
      <c r="C89" s="304">
        <v>270624.39</v>
      </c>
    </row>
    <row r="90" spans="1:3" s="12" customFormat="1" x14ac:dyDescent="0.25">
      <c r="A90" s="262" t="s">
        <v>5</v>
      </c>
      <c r="B90" s="301">
        <v>353000</v>
      </c>
      <c r="C90" s="304">
        <v>29140</v>
      </c>
    </row>
    <row r="91" spans="1:3" s="12" customFormat="1" ht="25.5" x14ac:dyDescent="0.25">
      <c r="A91" s="262" t="s">
        <v>6</v>
      </c>
      <c r="B91" s="301">
        <v>13200000</v>
      </c>
      <c r="C91" s="301">
        <v>8421315</v>
      </c>
    </row>
    <row r="92" spans="1:3" s="12" customFormat="1" ht="25.5" x14ac:dyDescent="0.25">
      <c r="A92" s="262" t="s">
        <v>7</v>
      </c>
      <c r="B92" s="302">
        <v>18601830.34</v>
      </c>
      <c r="C92" s="304">
        <v>417214</v>
      </c>
    </row>
    <row r="93" spans="1:3" s="12" customFormat="1" x14ac:dyDescent="0.25">
      <c r="A93" s="14"/>
      <c r="B93" s="14"/>
      <c r="C93" s="14"/>
    </row>
    <row r="94" spans="1:3" s="12" customFormat="1" x14ac:dyDescent="0.25">
      <c r="A94" s="15" t="s">
        <v>0</v>
      </c>
      <c r="B94" s="15" t="s">
        <v>2</v>
      </c>
      <c r="C94" s="15" t="s">
        <v>3</v>
      </c>
    </row>
    <row r="95" spans="1:3" s="12" customFormat="1" x14ac:dyDescent="0.25">
      <c r="A95" s="15" t="s">
        <v>1</v>
      </c>
      <c r="B95" s="15">
        <v>2</v>
      </c>
      <c r="C95" s="15">
        <v>3</v>
      </c>
    </row>
    <row r="96" spans="1:3" s="12" customFormat="1" ht="18" customHeight="1" x14ac:dyDescent="0.25">
      <c r="A96" s="3" t="s">
        <v>24</v>
      </c>
      <c r="B96" s="258">
        <f>SUM(B98:B108)</f>
        <v>54816720</v>
      </c>
      <c r="C96" s="258">
        <f>SUM(C98:C108)</f>
        <v>10759577.199999999</v>
      </c>
    </row>
    <row r="97" spans="1:3" s="12" customFormat="1" x14ac:dyDescent="0.25">
      <c r="A97" s="10" t="s">
        <v>4</v>
      </c>
      <c r="B97" s="259"/>
      <c r="C97" s="259"/>
    </row>
    <row r="98" spans="1:3" s="12" customFormat="1" x14ac:dyDescent="0.25">
      <c r="A98" s="13" t="s">
        <v>8</v>
      </c>
      <c r="B98" s="269">
        <v>27094000</v>
      </c>
      <c r="C98" s="281">
        <v>7010094.6900000004</v>
      </c>
    </row>
    <row r="99" spans="1:3" s="12" customFormat="1" x14ac:dyDescent="0.25">
      <c r="A99" s="13" t="s">
        <v>13</v>
      </c>
      <c r="B99" s="269">
        <v>0</v>
      </c>
      <c r="C99" s="281">
        <v>0</v>
      </c>
    </row>
    <row r="100" spans="1:3" s="12" customFormat="1" x14ac:dyDescent="0.25">
      <c r="A100" s="13" t="s">
        <v>9</v>
      </c>
      <c r="B100" s="269">
        <v>8182300</v>
      </c>
      <c r="C100" s="281">
        <v>2087022.95</v>
      </c>
    </row>
    <row r="101" spans="1:3" s="12" customFormat="1" x14ac:dyDescent="0.25">
      <c r="A101" s="13" t="s">
        <v>10</v>
      </c>
      <c r="B101" s="269">
        <v>146420</v>
      </c>
      <c r="C101" s="281">
        <v>25612.33</v>
      </c>
    </row>
    <row r="102" spans="1:3" s="12" customFormat="1" ht="23.25" x14ac:dyDescent="0.25">
      <c r="A102" s="13" t="s">
        <v>14</v>
      </c>
      <c r="B102" s="269">
        <v>0</v>
      </c>
      <c r="C102" s="281">
        <v>0</v>
      </c>
    </row>
    <row r="103" spans="1:3" s="12" customFormat="1" x14ac:dyDescent="0.25">
      <c r="A103" s="13" t="s">
        <v>21</v>
      </c>
      <c r="B103" s="269">
        <v>333609</v>
      </c>
      <c r="C103" s="281">
        <v>135213.51</v>
      </c>
    </row>
    <row r="104" spans="1:3" s="12" customFormat="1" x14ac:dyDescent="0.25">
      <c r="A104" s="13" t="s">
        <v>11</v>
      </c>
      <c r="B104" s="269">
        <v>470020</v>
      </c>
      <c r="C104" s="281">
        <v>34770.5</v>
      </c>
    </row>
    <row r="105" spans="1:3" s="12" customFormat="1" x14ac:dyDescent="0.25">
      <c r="A105" s="13" t="s">
        <v>12</v>
      </c>
      <c r="B105" s="269">
        <v>8654564</v>
      </c>
      <c r="C105" s="282">
        <v>174738.34</v>
      </c>
    </row>
    <row r="106" spans="1:3" s="12" customFormat="1" x14ac:dyDescent="0.25">
      <c r="A106" s="10" t="s">
        <v>5</v>
      </c>
      <c r="B106" s="269">
        <v>59102</v>
      </c>
      <c r="C106" s="282">
        <v>34448.449999999997</v>
      </c>
    </row>
    <row r="107" spans="1:3" s="12" customFormat="1" ht="25.5" x14ac:dyDescent="0.25">
      <c r="A107" s="10" t="s">
        <v>6</v>
      </c>
      <c r="B107" s="269">
        <v>3633457</v>
      </c>
      <c r="C107" s="281">
        <v>353746.67</v>
      </c>
    </row>
    <row r="108" spans="1:3" s="12" customFormat="1" ht="25.5" x14ac:dyDescent="0.25">
      <c r="A108" s="10" t="s">
        <v>7</v>
      </c>
      <c r="B108" s="269">
        <v>6243248</v>
      </c>
      <c r="C108" s="281">
        <v>903929.76</v>
      </c>
    </row>
    <row r="109" spans="1:3" s="12" customFormat="1" x14ac:dyDescent="0.25">
      <c r="A109" s="14"/>
      <c r="B109" s="14"/>
      <c r="C109" s="14"/>
    </row>
    <row r="110" spans="1:3" s="12" customFormat="1" x14ac:dyDescent="0.25">
      <c r="A110" s="15" t="s">
        <v>0</v>
      </c>
      <c r="B110" s="15" t="s">
        <v>2</v>
      </c>
      <c r="C110" s="15" t="s">
        <v>3</v>
      </c>
    </row>
    <row r="111" spans="1:3" s="12" customFormat="1" x14ac:dyDescent="0.25">
      <c r="A111" s="15" t="s">
        <v>1</v>
      </c>
      <c r="B111" s="15">
        <v>2</v>
      </c>
      <c r="C111" s="15">
        <v>3</v>
      </c>
    </row>
    <row r="112" spans="1:3" s="12" customFormat="1" x14ac:dyDescent="0.25">
      <c r="A112" s="3" t="s">
        <v>25</v>
      </c>
      <c r="B112" s="8">
        <f>SUM(B114:B124)</f>
        <v>50604393.25</v>
      </c>
      <c r="C112" s="8">
        <f>SUM(C114:C124)</f>
        <v>9110890.9499999993</v>
      </c>
    </row>
    <row r="113" spans="1:3" s="12" customFormat="1" x14ac:dyDescent="0.25">
      <c r="A113" s="10" t="s">
        <v>4</v>
      </c>
      <c r="B113" s="11"/>
      <c r="C113" s="11"/>
    </row>
    <row r="114" spans="1:3" s="12" customFormat="1" x14ac:dyDescent="0.25">
      <c r="A114" s="13" t="s">
        <v>8</v>
      </c>
      <c r="B114" s="269">
        <v>24618738.639999997</v>
      </c>
      <c r="C114" s="269">
        <v>5399584</v>
      </c>
    </row>
    <row r="115" spans="1:3" s="12" customFormat="1" x14ac:dyDescent="0.25">
      <c r="A115" s="13" t="s">
        <v>13</v>
      </c>
      <c r="B115" s="269"/>
      <c r="C115" s="269"/>
    </row>
    <row r="116" spans="1:3" s="12" customFormat="1" x14ac:dyDescent="0.25">
      <c r="A116" s="13" t="s">
        <v>9</v>
      </c>
      <c r="B116" s="269">
        <v>7434859.1899999995</v>
      </c>
      <c r="C116" s="269">
        <v>1605428.01</v>
      </c>
    </row>
    <row r="117" spans="1:3" s="12" customFormat="1" x14ac:dyDescent="0.25">
      <c r="A117" s="13" t="s">
        <v>10</v>
      </c>
      <c r="B117" s="269">
        <v>146000</v>
      </c>
      <c r="C117" s="269">
        <v>28169.35</v>
      </c>
    </row>
    <row r="118" spans="1:3" s="12" customFormat="1" ht="23.25" x14ac:dyDescent="0.25">
      <c r="A118" s="13" t="s">
        <v>14</v>
      </c>
      <c r="B118" s="269"/>
      <c r="C118" s="269"/>
    </row>
    <row r="119" spans="1:3" s="12" customFormat="1" x14ac:dyDescent="0.25">
      <c r="A119" s="13" t="s">
        <v>21</v>
      </c>
      <c r="B119" s="269">
        <v>540000</v>
      </c>
      <c r="C119" s="269"/>
    </row>
    <row r="120" spans="1:3" s="12" customFormat="1" x14ac:dyDescent="0.25">
      <c r="A120" s="13" t="s">
        <v>11</v>
      </c>
      <c r="B120" s="269">
        <v>508000</v>
      </c>
      <c r="C120" s="269">
        <v>30302</v>
      </c>
    </row>
    <row r="121" spans="1:3" s="12" customFormat="1" x14ac:dyDescent="0.25">
      <c r="A121" s="13" t="s">
        <v>12</v>
      </c>
      <c r="B121" s="269">
        <v>5815643.25</v>
      </c>
      <c r="C121" s="269">
        <v>45437.64</v>
      </c>
    </row>
    <row r="122" spans="1:3" s="12" customFormat="1" x14ac:dyDescent="0.25">
      <c r="A122" s="10" t="s">
        <v>5</v>
      </c>
      <c r="B122" s="269"/>
      <c r="C122" s="269"/>
    </row>
    <row r="123" spans="1:3" s="12" customFormat="1" ht="25.5" x14ac:dyDescent="0.25">
      <c r="A123" s="10" t="s">
        <v>6</v>
      </c>
      <c r="B123" s="269">
        <v>6263048.9699999997</v>
      </c>
      <c r="C123" s="269">
        <v>278137</v>
      </c>
    </row>
    <row r="124" spans="1:3" s="12" customFormat="1" ht="25.5" x14ac:dyDescent="0.25">
      <c r="A124" s="10" t="s">
        <v>7</v>
      </c>
      <c r="B124" s="269">
        <v>5278103.2</v>
      </c>
      <c r="C124" s="269">
        <v>1723832.9500000002</v>
      </c>
    </row>
    <row r="125" spans="1:3" s="12" customFormat="1" x14ac:dyDescent="0.25">
      <c r="A125" s="14"/>
      <c r="B125" s="14"/>
      <c r="C125" s="14"/>
    </row>
    <row r="126" spans="1:3" s="12" customFormat="1" ht="15.75" x14ac:dyDescent="0.25">
      <c r="A126" s="16" t="s">
        <v>0</v>
      </c>
      <c r="B126" s="16" t="s">
        <v>2</v>
      </c>
      <c r="C126" s="16" t="s">
        <v>3</v>
      </c>
    </row>
    <row r="127" spans="1:3" s="12" customFormat="1" ht="15.75" x14ac:dyDescent="0.25">
      <c r="A127" s="16" t="s">
        <v>1</v>
      </c>
      <c r="B127" s="16">
        <v>2</v>
      </c>
      <c r="C127" s="16">
        <v>3</v>
      </c>
    </row>
    <row r="128" spans="1:3" s="12" customFormat="1" x14ac:dyDescent="0.25">
      <c r="A128" s="3" t="s">
        <v>26</v>
      </c>
      <c r="B128" s="8">
        <f>SUM(B130:B140)</f>
        <v>41130401</v>
      </c>
      <c r="C128" s="8">
        <f>SUM(C130:C140)</f>
        <v>6269301.8799999999</v>
      </c>
    </row>
    <row r="129" spans="1:3" s="12" customFormat="1" ht="15.75" x14ac:dyDescent="0.25">
      <c r="A129" s="17" t="s">
        <v>4</v>
      </c>
      <c r="B129" s="18"/>
      <c r="C129" s="18"/>
    </row>
    <row r="130" spans="1:3" s="12" customFormat="1" x14ac:dyDescent="0.25">
      <c r="A130" s="19" t="s">
        <v>8</v>
      </c>
      <c r="B130" s="230">
        <v>22589971</v>
      </c>
      <c r="C130" s="230">
        <v>3764369.78</v>
      </c>
    </row>
    <row r="131" spans="1:3" s="12" customFormat="1" x14ac:dyDescent="0.25">
      <c r="A131" s="19" t="s">
        <v>13</v>
      </c>
      <c r="B131" s="230"/>
      <c r="C131" s="230"/>
    </row>
    <row r="132" spans="1:3" s="12" customFormat="1" x14ac:dyDescent="0.25">
      <c r="A132" s="19" t="s">
        <v>9</v>
      </c>
      <c r="B132" s="230">
        <v>6822169</v>
      </c>
      <c r="C132" s="230">
        <v>858098.42</v>
      </c>
    </row>
    <row r="133" spans="1:3" s="12" customFormat="1" x14ac:dyDescent="0.25">
      <c r="A133" s="19" t="s">
        <v>10</v>
      </c>
      <c r="B133" s="230">
        <v>19000</v>
      </c>
      <c r="C133" s="230">
        <v>12269.67</v>
      </c>
    </row>
    <row r="134" spans="1:3" s="12" customFormat="1" ht="27" customHeight="1" x14ac:dyDescent="0.25">
      <c r="A134" s="19" t="s">
        <v>14</v>
      </c>
      <c r="B134" s="230"/>
      <c r="C134" s="230"/>
    </row>
    <row r="135" spans="1:3" s="12" customFormat="1" x14ac:dyDescent="0.25">
      <c r="A135" s="19" t="s">
        <v>15</v>
      </c>
      <c r="B135" s="230">
        <v>265000</v>
      </c>
      <c r="C135" s="230">
        <v>89570.22</v>
      </c>
    </row>
    <row r="136" spans="1:3" s="12" customFormat="1" x14ac:dyDescent="0.25">
      <c r="A136" s="19" t="s">
        <v>11</v>
      </c>
      <c r="B136" s="230">
        <v>25000</v>
      </c>
      <c r="C136" s="230">
        <v>7255</v>
      </c>
    </row>
    <row r="137" spans="1:3" s="12" customFormat="1" x14ac:dyDescent="0.25">
      <c r="A137" s="19" t="s">
        <v>12</v>
      </c>
      <c r="B137" s="230">
        <v>50000</v>
      </c>
      <c r="C137" s="230"/>
    </row>
    <row r="138" spans="1:3" s="12" customFormat="1" x14ac:dyDescent="0.25">
      <c r="A138" s="10" t="s">
        <v>5</v>
      </c>
      <c r="B138" s="230">
        <v>2290000</v>
      </c>
      <c r="C138" s="230">
        <v>603300</v>
      </c>
    </row>
    <row r="139" spans="1:3" s="12" customFormat="1" ht="25.5" x14ac:dyDescent="0.25">
      <c r="A139" s="10" t="s">
        <v>6</v>
      </c>
      <c r="B139" s="230">
        <v>150000</v>
      </c>
      <c r="C139" s="230">
        <v>40875</v>
      </c>
    </row>
    <row r="140" spans="1:3" s="12" customFormat="1" ht="25.5" x14ac:dyDescent="0.25">
      <c r="A140" s="10" t="s">
        <v>7</v>
      </c>
      <c r="B140" s="230">
        <v>8919261</v>
      </c>
      <c r="C140" s="230">
        <v>893563.79</v>
      </c>
    </row>
    <row r="141" spans="1:3" s="12" customFormat="1" x14ac:dyDescent="0.25">
      <c r="A141" s="14"/>
      <c r="B141" s="14"/>
      <c r="C141" s="14"/>
    </row>
    <row r="142" spans="1:3" s="12" customFormat="1" x14ac:dyDescent="0.25">
      <c r="A142" s="21" t="s">
        <v>0</v>
      </c>
      <c r="B142" s="21" t="s">
        <v>2</v>
      </c>
      <c r="C142" s="21" t="s">
        <v>3</v>
      </c>
    </row>
    <row r="143" spans="1:3" s="12" customFormat="1" x14ac:dyDescent="0.25">
      <c r="A143" s="21" t="s">
        <v>1</v>
      </c>
      <c r="B143" s="21">
        <v>2</v>
      </c>
      <c r="C143" s="21">
        <v>3</v>
      </c>
    </row>
    <row r="144" spans="1:3" s="12" customFormat="1" x14ac:dyDescent="0.25">
      <c r="A144" s="4" t="s">
        <v>27</v>
      </c>
      <c r="B144" s="76">
        <f>B146+B148+B149+B150+B152+B153+B155+B156+B157+B147+B151+B154</f>
        <v>96438500</v>
      </c>
      <c r="C144" s="76">
        <f>C146+C148+C149+C150+C152+C153+C155+C156+C157+C147+C151+C154</f>
        <v>23132809.009999998</v>
      </c>
    </row>
    <row r="145" spans="1:3" s="12" customFormat="1" x14ac:dyDescent="0.25">
      <c r="A145" s="23" t="s">
        <v>4</v>
      </c>
      <c r="B145" s="77"/>
      <c r="C145" s="77"/>
    </row>
    <row r="146" spans="1:3" s="12" customFormat="1" x14ac:dyDescent="0.25">
      <c r="A146" s="264" t="s">
        <v>8</v>
      </c>
      <c r="B146" s="230">
        <v>69550000</v>
      </c>
      <c r="C146" s="230">
        <v>17374425.280000001</v>
      </c>
    </row>
    <row r="147" spans="1:3" s="12" customFormat="1" x14ac:dyDescent="0.25">
      <c r="A147" s="264" t="s">
        <v>83</v>
      </c>
      <c r="B147" s="230">
        <v>65100</v>
      </c>
      <c r="C147" s="230">
        <v>25075.83</v>
      </c>
    </row>
    <row r="148" spans="1:3" s="12" customFormat="1" x14ac:dyDescent="0.25">
      <c r="A148" s="264" t="s">
        <v>9</v>
      </c>
      <c r="B148" s="230">
        <v>21004100</v>
      </c>
      <c r="C148" s="230">
        <v>5151726.01</v>
      </c>
    </row>
    <row r="149" spans="1:3" s="12" customFormat="1" x14ac:dyDescent="0.25">
      <c r="A149" s="264" t="s">
        <v>10</v>
      </c>
      <c r="B149" s="230">
        <v>58000</v>
      </c>
      <c r="C149" s="230">
        <v>9421.42</v>
      </c>
    </row>
    <row r="150" spans="1:3" s="12" customFormat="1" x14ac:dyDescent="0.25">
      <c r="A150" s="264" t="s">
        <v>15</v>
      </c>
      <c r="B150" s="230">
        <v>640500</v>
      </c>
      <c r="C150" s="230">
        <v>201986.47</v>
      </c>
    </row>
    <row r="151" spans="1:3" s="12" customFormat="1" ht="23.25" x14ac:dyDescent="0.25">
      <c r="A151" s="264" t="s">
        <v>14</v>
      </c>
      <c r="B151" s="230">
        <v>20000</v>
      </c>
      <c r="C151" s="230"/>
    </row>
    <row r="152" spans="1:3" s="12" customFormat="1" x14ac:dyDescent="0.25">
      <c r="A152" s="264" t="s">
        <v>11</v>
      </c>
      <c r="B152" s="230">
        <v>461400</v>
      </c>
      <c r="C152" s="230">
        <v>53300</v>
      </c>
    </row>
    <row r="153" spans="1:3" s="12" customFormat="1" x14ac:dyDescent="0.25">
      <c r="A153" s="264" t="s">
        <v>12</v>
      </c>
      <c r="B153" s="230">
        <v>907000</v>
      </c>
      <c r="C153" s="230">
        <v>247508</v>
      </c>
    </row>
    <row r="154" spans="1:3" s="12" customFormat="1" x14ac:dyDescent="0.25">
      <c r="A154" s="264" t="s">
        <v>74</v>
      </c>
      <c r="B154" s="230">
        <v>137000</v>
      </c>
      <c r="C154" s="230"/>
    </row>
    <row r="155" spans="1:3" s="12" customFormat="1" x14ac:dyDescent="0.25">
      <c r="A155" s="265" t="s">
        <v>5</v>
      </c>
      <c r="B155" s="230">
        <v>161900</v>
      </c>
      <c r="C155" s="230"/>
    </row>
    <row r="156" spans="1:3" s="12" customFormat="1" ht="25.5" x14ac:dyDescent="0.25">
      <c r="A156" s="265" t="s">
        <v>6</v>
      </c>
      <c r="B156" s="230">
        <v>70000</v>
      </c>
      <c r="C156" s="230"/>
    </row>
    <row r="157" spans="1:3" s="12" customFormat="1" ht="25.5" x14ac:dyDescent="0.25">
      <c r="A157" s="265" t="s">
        <v>7</v>
      </c>
      <c r="B157" s="230">
        <v>3363500</v>
      </c>
      <c r="C157" s="230">
        <v>69366</v>
      </c>
    </row>
    <row r="158" spans="1:3" s="12" customFormat="1" x14ac:dyDescent="0.25">
      <c r="A158" s="287"/>
      <c r="B158" s="230"/>
      <c r="C158" s="230"/>
    </row>
    <row r="159" spans="1:3" s="12" customFormat="1" x14ac:dyDescent="0.25">
      <c r="A159" s="14"/>
      <c r="B159" s="230"/>
      <c r="C159" s="230"/>
    </row>
    <row r="160" spans="1:3" s="12" customFormat="1" x14ac:dyDescent="0.25">
      <c r="A160" s="15" t="s">
        <v>0</v>
      </c>
      <c r="B160" s="15" t="s">
        <v>2</v>
      </c>
      <c r="C160" s="15" t="s">
        <v>3</v>
      </c>
    </row>
    <row r="161" spans="1:3" s="12" customFormat="1" x14ac:dyDescent="0.25">
      <c r="A161" s="15" t="s">
        <v>1</v>
      </c>
      <c r="B161" s="15">
        <v>2</v>
      </c>
      <c r="C161" s="15">
        <v>3</v>
      </c>
    </row>
    <row r="162" spans="1:3" s="12" customFormat="1" x14ac:dyDescent="0.25">
      <c r="A162" s="3" t="s">
        <v>28</v>
      </c>
      <c r="B162" s="258">
        <f>SUM(B164:B173)</f>
        <v>21752700</v>
      </c>
      <c r="C162" s="258">
        <f>SUM(C164:C173)</f>
        <v>5595219.2699999996</v>
      </c>
    </row>
    <row r="163" spans="1:3" s="12" customFormat="1" x14ac:dyDescent="0.25">
      <c r="A163" s="10" t="s">
        <v>4</v>
      </c>
      <c r="B163" s="259"/>
      <c r="C163" s="259"/>
    </row>
    <row r="164" spans="1:3" s="12" customFormat="1" x14ac:dyDescent="0.25">
      <c r="A164" s="13" t="s">
        <v>8</v>
      </c>
      <c r="B164" s="281">
        <v>14535000</v>
      </c>
      <c r="C164" s="281">
        <v>3599484.64</v>
      </c>
    </row>
    <row r="165" spans="1:3" s="12" customFormat="1" x14ac:dyDescent="0.25">
      <c r="A165" s="13" t="s">
        <v>13</v>
      </c>
      <c r="B165" s="281"/>
      <c r="C165" s="281"/>
    </row>
    <row r="166" spans="1:3" s="12" customFormat="1" x14ac:dyDescent="0.25">
      <c r="A166" s="13" t="s">
        <v>9</v>
      </c>
      <c r="B166" s="281">
        <v>4390000</v>
      </c>
      <c r="C166" s="233">
        <v>1073834.6299999999</v>
      </c>
    </row>
    <row r="167" spans="1:3" s="12" customFormat="1" x14ac:dyDescent="0.25">
      <c r="A167" s="13" t="s">
        <v>10</v>
      </c>
      <c r="B167" s="281"/>
      <c r="C167" s="281"/>
    </row>
    <row r="168" spans="1:3" s="12" customFormat="1" ht="23.25" x14ac:dyDescent="0.25">
      <c r="A168" s="13" t="s">
        <v>14</v>
      </c>
      <c r="B168" s="281"/>
      <c r="C168" s="281"/>
    </row>
    <row r="169" spans="1:3" s="12" customFormat="1" x14ac:dyDescent="0.25">
      <c r="A169" s="13" t="s">
        <v>11</v>
      </c>
      <c r="B169" s="281">
        <v>421200</v>
      </c>
      <c r="C169" s="281">
        <v>0</v>
      </c>
    </row>
    <row r="170" spans="1:3" s="12" customFormat="1" x14ac:dyDescent="0.25">
      <c r="A170" s="13" t="s">
        <v>12</v>
      </c>
      <c r="B170" s="281">
        <v>328957</v>
      </c>
      <c r="C170" s="281">
        <v>5300</v>
      </c>
    </row>
    <row r="171" spans="1:3" s="12" customFormat="1" x14ac:dyDescent="0.25">
      <c r="A171" s="10" t="s">
        <v>5</v>
      </c>
      <c r="B171" s="281">
        <v>0</v>
      </c>
      <c r="C171" s="281">
        <v>0</v>
      </c>
    </row>
    <row r="172" spans="1:3" s="12" customFormat="1" ht="25.5" x14ac:dyDescent="0.25">
      <c r="A172" s="10" t="s">
        <v>6</v>
      </c>
      <c r="B172" s="281">
        <v>30000</v>
      </c>
      <c r="C172" s="281">
        <v>0</v>
      </c>
    </row>
    <row r="173" spans="1:3" s="12" customFormat="1" ht="25.5" x14ac:dyDescent="0.25">
      <c r="A173" s="10" t="s">
        <v>7</v>
      </c>
      <c r="B173" s="281">
        <v>2047543</v>
      </c>
      <c r="C173" s="281">
        <v>916600</v>
      </c>
    </row>
    <row r="174" spans="1:3" s="12" customFormat="1" x14ac:dyDescent="0.25">
      <c r="A174" s="14"/>
      <c r="B174" s="14"/>
      <c r="C174" s="14"/>
    </row>
    <row r="175" spans="1:3" s="12" customFormat="1" x14ac:dyDescent="0.25">
      <c r="A175" s="15" t="s">
        <v>0</v>
      </c>
      <c r="B175" s="15" t="s">
        <v>2</v>
      </c>
      <c r="C175" s="15" t="s">
        <v>3</v>
      </c>
    </row>
    <row r="176" spans="1:3" s="12" customFormat="1" x14ac:dyDescent="0.25">
      <c r="A176" s="15" t="s">
        <v>1</v>
      </c>
      <c r="B176" s="15">
        <v>2</v>
      </c>
      <c r="C176" s="15">
        <v>3</v>
      </c>
    </row>
    <row r="177" spans="1:3" s="12" customFormat="1" x14ac:dyDescent="0.25">
      <c r="A177" s="3" t="s">
        <v>29</v>
      </c>
      <c r="B177" s="8">
        <f>SUM(B179:B192)</f>
        <v>22145543.859999999</v>
      </c>
      <c r="C177" s="8">
        <f>SUM(C179:C190)</f>
        <v>5011175.3599999994</v>
      </c>
    </row>
    <row r="178" spans="1:3" s="12" customFormat="1" x14ac:dyDescent="0.25">
      <c r="A178" s="10" t="s">
        <v>4</v>
      </c>
      <c r="B178" s="11"/>
      <c r="C178" s="11">
        <v>0</v>
      </c>
    </row>
    <row r="179" spans="1:3" s="12" customFormat="1" x14ac:dyDescent="0.25">
      <c r="A179" s="291" t="s">
        <v>8</v>
      </c>
      <c r="B179" s="290">
        <v>13500000</v>
      </c>
      <c r="C179" s="290">
        <v>3318988.41</v>
      </c>
    </row>
    <row r="180" spans="1:3" s="12" customFormat="1" ht="23.25" x14ac:dyDescent="0.25">
      <c r="A180" s="291" t="s">
        <v>49</v>
      </c>
      <c r="B180" s="290">
        <v>8000</v>
      </c>
      <c r="C180" s="290">
        <v>4299.9799999999996</v>
      </c>
    </row>
    <row r="181" spans="1:3" s="12" customFormat="1" x14ac:dyDescent="0.25">
      <c r="A181" s="291" t="s">
        <v>9</v>
      </c>
      <c r="B181" s="290">
        <v>4077000</v>
      </c>
      <c r="C181" s="290">
        <v>991558.88</v>
      </c>
    </row>
    <row r="182" spans="1:3" s="12" customFormat="1" x14ac:dyDescent="0.25">
      <c r="A182" s="291" t="s">
        <v>10</v>
      </c>
      <c r="B182" s="290">
        <v>30000</v>
      </c>
      <c r="C182" s="296">
        <v>4998.16</v>
      </c>
    </row>
    <row r="183" spans="1:3" s="12" customFormat="1" ht="23.25" x14ac:dyDescent="0.25">
      <c r="A183" s="291" t="s">
        <v>14</v>
      </c>
      <c r="B183" s="290">
        <v>0</v>
      </c>
      <c r="C183" s="297">
        <v>0</v>
      </c>
    </row>
    <row r="184" spans="1:3" s="12" customFormat="1" x14ac:dyDescent="0.25">
      <c r="A184" s="291" t="s">
        <v>11</v>
      </c>
      <c r="B184" s="290">
        <v>434000</v>
      </c>
      <c r="C184" s="297">
        <v>48474.39</v>
      </c>
    </row>
    <row r="185" spans="1:3" s="12" customFormat="1" x14ac:dyDescent="0.25">
      <c r="A185" s="291" t="s">
        <v>12</v>
      </c>
      <c r="B185" s="290">
        <v>858450</v>
      </c>
      <c r="C185" s="298">
        <v>122981.87</v>
      </c>
    </row>
    <row r="186" spans="1:3" s="12" customFormat="1" x14ac:dyDescent="0.25">
      <c r="A186" s="292" t="s">
        <v>5</v>
      </c>
      <c r="B186" s="290">
        <v>120000</v>
      </c>
      <c r="C186" s="296">
        <v>5332.35</v>
      </c>
    </row>
    <row r="187" spans="1:3" s="12" customFormat="1" x14ac:dyDescent="0.25">
      <c r="A187" s="292" t="s">
        <v>72</v>
      </c>
      <c r="B187" s="290">
        <v>42000</v>
      </c>
      <c r="C187" s="297">
        <v>17481.02</v>
      </c>
    </row>
    <row r="188" spans="1:3" s="12" customFormat="1" ht="25.5" x14ac:dyDescent="0.25">
      <c r="A188" s="292" t="s">
        <v>84</v>
      </c>
      <c r="B188" s="290">
        <v>600</v>
      </c>
      <c r="C188" s="297">
        <v>150</v>
      </c>
    </row>
    <row r="189" spans="1:3" s="12" customFormat="1" ht="25.5" x14ac:dyDescent="0.25">
      <c r="A189" s="292" t="s">
        <v>6</v>
      </c>
      <c r="B189" s="290">
        <v>196050</v>
      </c>
      <c r="C189" s="290">
        <v>63650</v>
      </c>
    </row>
    <row r="190" spans="1:3" s="12" customFormat="1" ht="25.5" x14ac:dyDescent="0.25">
      <c r="A190" s="292" t="s">
        <v>7</v>
      </c>
      <c r="B190" s="290">
        <v>2586443.86</v>
      </c>
      <c r="C190" s="294">
        <v>433260.3</v>
      </c>
    </row>
    <row r="191" spans="1:3" s="12" customFormat="1" x14ac:dyDescent="0.25">
      <c r="A191" s="293" t="s">
        <v>16</v>
      </c>
      <c r="B191" s="290">
        <v>250000</v>
      </c>
      <c r="C191" s="293">
        <v>0</v>
      </c>
    </row>
    <row r="192" spans="1:3" s="12" customFormat="1" x14ac:dyDescent="0.25">
      <c r="A192" s="293" t="s">
        <v>15</v>
      </c>
      <c r="B192" s="293">
        <v>43000</v>
      </c>
      <c r="C192" s="295">
        <v>0</v>
      </c>
    </row>
    <row r="193" spans="1:3" s="12" customFormat="1" x14ac:dyDescent="0.25">
      <c r="A193" s="14"/>
      <c r="B193" s="14"/>
      <c r="C193" s="14"/>
    </row>
    <row r="194" spans="1:3" s="12" customFormat="1" x14ac:dyDescent="0.25">
      <c r="A194" s="15" t="s">
        <v>0</v>
      </c>
      <c r="B194" s="15" t="s">
        <v>2</v>
      </c>
      <c r="C194" s="15" t="s">
        <v>3</v>
      </c>
    </row>
    <row r="195" spans="1:3" s="12" customFormat="1" x14ac:dyDescent="0.25">
      <c r="A195" s="15" t="s">
        <v>1</v>
      </c>
      <c r="B195" s="15">
        <v>2</v>
      </c>
      <c r="C195" s="15">
        <v>3</v>
      </c>
    </row>
    <row r="196" spans="1:3" s="12" customFormat="1" x14ac:dyDescent="0.25">
      <c r="A196" s="3" t="s">
        <v>36</v>
      </c>
      <c r="B196" s="258">
        <f>B198+B200+B201+B203+B204+B205+B206+B207+B208+B199+B202+B210</f>
        <v>8449468.2300000004</v>
      </c>
      <c r="C196" s="289">
        <f>C198+C200+C201+C203+C204+C205+C206+C207+C208+C199+C202+C210</f>
        <v>2012632.2400000002</v>
      </c>
    </row>
    <row r="197" spans="1:3" s="12" customFormat="1" x14ac:dyDescent="0.25">
      <c r="A197" s="10" t="s">
        <v>4</v>
      </c>
      <c r="B197" s="259"/>
      <c r="C197" s="259"/>
    </row>
    <row r="198" spans="1:3" s="12" customFormat="1" x14ac:dyDescent="0.25">
      <c r="A198" s="291" t="s">
        <v>8</v>
      </c>
      <c r="B198" s="290">
        <v>6000000</v>
      </c>
      <c r="C198" s="290">
        <v>1470491.35</v>
      </c>
    </row>
    <row r="199" spans="1:3" s="12" customFormat="1" x14ac:dyDescent="0.25">
      <c r="A199" s="291" t="s">
        <v>13</v>
      </c>
      <c r="B199" s="290">
        <v>2400</v>
      </c>
      <c r="C199" s="290"/>
    </row>
    <row r="200" spans="1:3" s="12" customFormat="1" x14ac:dyDescent="0.25">
      <c r="A200" s="291" t="s">
        <v>9</v>
      </c>
      <c r="B200" s="290">
        <v>1802000</v>
      </c>
      <c r="C200" s="290">
        <v>438058.07</v>
      </c>
    </row>
    <row r="201" spans="1:3" s="12" customFormat="1" ht="23.25" x14ac:dyDescent="0.25">
      <c r="A201" s="291" t="s">
        <v>84</v>
      </c>
      <c r="B201" s="290">
        <v>10000</v>
      </c>
      <c r="C201" s="290">
        <v>3650.4</v>
      </c>
    </row>
    <row r="202" spans="1:3" s="12" customFormat="1" x14ac:dyDescent="0.25">
      <c r="A202" s="291" t="s">
        <v>10</v>
      </c>
      <c r="B202" s="290">
        <v>32770</v>
      </c>
      <c r="C202" s="290">
        <v>4540.5</v>
      </c>
    </row>
    <row r="203" spans="1:3" s="12" customFormat="1" ht="23.25" x14ac:dyDescent="0.25">
      <c r="A203" s="291" t="s">
        <v>14</v>
      </c>
      <c r="B203" s="290">
        <v>0</v>
      </c>
      <c r="C203" s="290"/>
    </row>
    <row r="204" spans="1:3" s="12" customFormat="1" x14ac:dyDescent="0.25">
      <c r="A204" s="291" t="s">
        <v>15</v>
      </c>
      <c r="B204" s="290">
        <v>95600</v>
      </c>
      <c r="C204" s="290">
        <v>576.53</v>
      </c>
    </row>
    <row r="205" spans="1:3" s="12" customFormat="1" x14ac:dyDescent="0.25">
      <c r="A205" s="291" t="s">
        <v>11</v>
      </c>
      <c r="B205" s="290">
        <v>82975.12</v>
      </c>
      <c r="C205" s="290">
        <v>8425.01</v>
      </c>
    </row>
    <row r="206" spans="1:3" s="12" customFormat="1" x14ac:dyDescent="0.25">
      <c r="A206" s="291" t="s">
        <v>12</v>
      </c>
      <c r="B206" s="290">
        <v>76800</v>
      </c>
      <c r="C206" s="290">
        <v>12186</v>
      </c>
    </row>
    <row r="207" spans="1:3" s="12" customFormat="1" x14ac:dyDescent="0.25">
      <c r="A207" s="291" t="s">
        <v>72</v>
      </c>
      <c r="B207" s="290">
        <v>11000</v>
      </c>
      <c r="C207" s="290"/>
    </row>
    <row r="208" spans="1:3" s="12" customFormat="1" x14ac:dyDescent="0.25">
      <c r="A208" s="292" t="s">
        <v>5</v>
      </c>
      <c r="B208" s="290">
        <v>24442</v>
      </c>
      <c r="C208" s="290"/>
    </row>
    <row r="209" spans="1:3" s="12" customFormat="1" ht="25.5" x14ac:dyDescent="0.25">
      <c r="A209" s="292" t="s">
        <v>6</v>
      </c>
      <c r="B209" s="290">
        <v>0</v>
      </c>
      <c r="C209" s="290">
        <v>0</v>
      </c>
    </row>
    <row r="210" spans="1:3" s="12" customFormat="1" ht="25.5" x14ac:dyDescent="0.25">
      <c r="A210" s="292" t="s">
        <v>7</v>
      </c>
      <c r="B210" s="290">
        <v>311481.11</v>
      </c>
      <c r="C210" s="290">
        <v>74704.38</v>
      </c>
    </row>
    <row r="211" spans="1:3" s="12" customFormat="1" x14ac:dyDescent="0.25">
      <c r="A211" s="10"/>
      <c r="B211" s="290"/>
      <c r="C211" s="290"/>
    </row>
    <row r="212" spans="1:3" s="12" customFormat="1" x14ac:dyDescent="0.25">
      <c r="A212" s="15" t="s">
        <v>0</v>
      </c>
      <c r="B212" s="15" t="s">
        <v>2</v>
      </c>
      <c r="C212" s="15" t="s">
        <v>3</v>
      </c>
    </row>
    <row r="213" spans="1:3" s="12" customFormat="1" x14ac:dyDescent="0.25">
      <c r="A213" s="15" t="s">
        <v>1</v>
      </c>
      <c r="B213" s="15">
        <v>2</v>
      </c>
      <c r="C213" s="15">
        <v>3</v>
      </c>
    </row>
    <row r="214" spans="1:3" s="12" customFormat="1" x14ac:dyDescent="0.25">
      <c r="A214" s="3" t="s">
        <v>31</v>
      </c>
      <c r="B214" s="258">
        <f>B216+B218+B219+B221+B222+B223+B224+B225+B217+B220</f>
        <v>5530800</v>
      </c>
      <c r="C214" s="258">
        <f>C216+C218+C219+C221+C222+C223+C224+C225+C220</f>
        <v>1436280.6199999999</v>
      </c>
    </row>
    <row r="215" spans="1:3" s="12" customFormat="1" x14ac:dyDescent="0.25">
      <c r="A215" s="10" t="s">
        <v>4</v>
      </c>
      <c r="B215" s="259"/>
      <c r="C215" s="259"/>
    </row>
    <row r="216" spans="1:3" s="12" customFormat="1" x14ac:dyDescent="0.25">
      <c r="A216" s="13" t="s">
        <v>8</v>
      </c>
      <c r="B216" s="306">
        <v>3900000</v>
      </c>
      <c r="C216" s="306">
        <v>970285.2</v>
      </c>
    </row>
    <row r="217" spans="1:3" s="12" customFormat="1" x14ac:dyDescent="0.25">
      <c r="A217" s="13" t="s">
        <v>13</v>
      </c>
      <c r="B217" s="306">
        <v>15000</v>
      </c>
      <c r="C217" s="307"/>
    </row>
    <row r="218" spans="1:3" s="12" customFormat="1" x14ac:dyDescent="0.25">
      <c r="A218" s="13" t="s">
        <v>9</v>
      </c>
      <c r="B218" s="306">
        <v>1177800</v>
      </c>
      <c r="C218" s="307">
        <v>292987.74</v>
      </c>
    </row>
    <row r="219" spans="1:3" s="12" customFormat="1" x14ac:dyDescent="0.25">
      <c r="A219" s="13" t="s">
        <v>10</v>
      </c>
      <c r="B219" s="306">
        <v>11190</v>
      </c>
      <c r="C219" s="308">
        <v>1560.76</v>
      </c>
    </row>
    <row r="220" spans="1:3" s="12" customFormat="1" x14ac:dyDescent="0.25">
      <c r="A220" s="13" t="s">
        <v>30</v>
      </c>
      <c r="B220" s="306">
        <v>51444</v>
      </c>
      <c r="C220" s="307">
        <v>19530.89</v>
      </c>
    </row>
    <row r="221" spans="1:3" s="12" customFormat="1" x14ac:dyDescent="0.25">
      <c r="A221" s="13" t="s">
        <v>11</v>
      </c>
      <c r="B221" s="306">
        <v>18500</v>
      </c>
      <c r="C221" s="307">
        <v>2535.6799999999998</v>
      </c>
    </row>
    <row r="222" spans="1:3" s="12" customFormat="1" x14ac:dyDescent="0.25">
      <c r="A222" s="13" t="s">
        <v>12</v>
      </c>
      <c r="B222" s="306">
        <v>138056</v>
      </c>
      <c r="C222" s="307">
        <v>72179.850000000006</v>
      </c>
    </row>
    <row r="223" spans="1:3" s="12" customFormat="1" x14ac:dyDescent="0.25">
      <c r="A223" s="10" t="s">
        <v>5</v>
      </c>
      <c r="B223" s="306">
        <v>8600</v>
      </c>
      <c r="C223" s="307">
        <v>400</v>
      </c>
    </row>
    <row r="224" spans="1:3" s="12" customFormat="1" ht="25.5" x14ac:dyDescent="0.25">
      <c r="A224" s="10" t="s">
        <v>6</v>
      </c>
      <c r="B224" s="306"/>
      <c r="C224" s="307"/>
    </row>
    <row r="225" spans="1:3" s="12" customFormat="1" ht="25.5" x14ac:dyDescent="0.25">
      <c r="A225" s="10" t="s">
        <v>7</v>
      </c>
      <c r="B225" s="306">
        <v>210210</v>
      </c>
      <c r="C225" s="307">
        <v>76800.5</v>
      </c>
    </row>
    <row r="226" spans="1:3" s="12" customFormat="1" x14ac:dyDescent="0.25">
      <c r="A226" s="14"/>
      <c r="B226" s="14"/>
      <c r="C226" s="14"/>
    </row>
    <row r="227" spans="1:3" s="12" customFormat="1" x14ac:dyDescent="0.25">
      <c r="A227" s="15" t="s">
        <v>0</v>
      </c>
      <c r="B227" s="15" t="s">
        <v>2</v>
      </c>
      <c r="C227" s="15" t="s">
        <v>3</v>
      </c>
    </row>
    <row r="228" spans="1:3" s="12" customFormat="1" x14ac:dyDescent="0.25">
      <c r="A228" s="15" t="s">
        <v>1</v>
      </c>
      <c r="B228" s="15">
        <v>2</v>
      </c>
      <c r="C228" s="15">
        <v>3</v>
      </c>
    </row>
    <row r="229" spans="1:3" s="12" customFormat="1" ht="25.5" x14ac:dyDescent="0.25">
      <c r="A229" s="3" t="s">
        <v>34</v>
      </c>
      <c r="B229" s="8">
        <f>SUM(B231:B243)</f>
        <v>30302050</v>
      </c>
      <c r="C229" s="8">
        <f>SUM(C231:C243)</f>
        <v>8528116.4100000001</v>
      </c>
    </row>
    <row r="230" spans="1:3" s="12" customFormat="1" x14ac:dyDescent="0.25">
      <c r="A230" s="10" t="s">
        <v>4</v>
      </c>
      <c r="B230" s="11"/>
      <c r="C230" s="11"/>
    </row>
    <row r="231" spans="1:3" s="12" customFormat="1" x14ac:dyDescent="0.25">
      <c r="A231" s="13" t="s">
        <v>8</v>
      </c>
      <c r="B231" s="269">
        <v>17838400</v>
      </c>
      <c r="C231" s="269">
        <v>5581496.1799999997</v>
      </c>
    </row>
    <row r="232" spans="1:3" s="12" customFormat="1" x14ac:dyDescent="0.25">
      <c r="A232" s="13" t="s">
        <v>13</v>
      </c>
      <c r="B232" s="269">
        <v>42600</v>
      </c>
      <c r="C232" s="269"/>
    </row>
    <row r="233" spans="1:3" s="12" customFormat="1" x14ac:dyDescent="0.25">
      <c r="A233" s="13" t="s">
        <v>9</v>
      </c>
      <c r="B233" s="269">
        <v>5387200</v>
      </c>
      <c r="C233" s="269">
        <v>1657320.23</v>
      </c>
    </row>
    <row r="234" spans="1:3" s="12" customFormat="1" x14ac:dyDescent="0.25">
      <c r="A234" s="13" t="s">
        <v>10</v>
      </c>
      <c r="B234" s="269">
        <v>10200</v>
      </c>
      <c r="C234" s="269">
        <v>1100</v>
      </c>
    </row>
    <row r="235" spans="1:3" s="12" customFormat="1" x14ac:dyDescent="0.25">
      <c r="A235" s="13" t="s">
        <v>15</v>
      </c>
      <c r="B235" s="269">
        <v>12400</v>
      </c>
      <c r="C235" s="269"/>
    </row>
    <row r="236" spans="1:3" s="12" customFormat="1" x14ac:dyDescent="0.25">
      <c r="A236" s="13" t="s">
        <v>33</v>
      </c>
      <c r="B236" s="269"/>
      <c r="C236" s="269"/>
    </row>
    <row r="237" spans="1:3" s="12" customFormat="1" x14ac:dyDescent="0.25">
      <c r="A237" s="13" t="s">
        <v>11</v>
      </c>
      <c r="B237" s="269">
        <v>387000</v>
      </c>
      <c r="C237" s="269">
        <v>56586</v>
      </c>
    </row>
    <row r="238" spans="1:3" s="12" customFormat="1" x14ac:dyDescent="0.25">
      <c r="A238" s="13" t="s">
        <v>12</v>
      </c>
      <c r="B238" s="269">
        <v>776000</v>
      </c>
      <c r="C238" s="269">
        <v>87168.989999999991</v>
      </c>
    </row>
    <row r="239" spans="1:3" s="12" customFormat="1" x14ac:dyDescent="0.25">
      <c r="A239" s="10" t="s">
        <v>5</v>
      </c>
      <c r="B239" s="269"/>
      <c r="C239" s="269"/>
    </row>
    <row r="240" spans="1:3" s="12" customFormat="1" ht="25.5" x14ac:dyDescent="0.25">
      <c r="A240" s="10" t="s">
        <v>6</v>
      </c>
      <c r="B240" s="269">
        <v>1847100</v>
      </c>
      <c r="C240" s="269">
        <v>1107174</v>
      </c>
    </row>
    <row r="241" spans="1:3" s="12" customFormat="1" ht="25.5" x14ac:dyDescent="0.25">
      <c r="A241" s="10" t="s">
        <v>7</v>
      </c>
      <c r="B241" s="269">
        <v>3968150</v>
      </c>
      <c r="C241" s="269">
        <v>27971.010000000002</v>
      </c>
    </row>
    <row r="242" spans="1:3" s="12" customFormat="1" x14ac:dyDescent="0.25">
      <c r="A242" s="6" t="s">
        <v>37</v>
      </c>
      <c r="B242" s="269">
        <v>20000</v>
      </c>
      <c r="C242" s="269"/>
    </row>
    <row r="243" spans="1:3" s="12" customFormat="1" x14ac:dyDescent="0.25">
      <c r="A243" s="6" t="s">
        <v>38</v>
      </c>
      <c r="B243" s="269">
        <v>13000</v>
      </c>
      <c r="C243" s="269">
        <v>9300</v>
      </c>
    </row>
    <row r="244" spans="1:3" s="12" customFormat="1" x14ac:dyDescent="0.25">
      <c r="A244" s="14"/>
      <c r="B244" s="14"/>
      <c r="C244" s="14"/>
    </row>
    <row r="245" spans="1:3" s="12" customFormat="1" x14ac:dyDescent="0.25">
      <c r="A245" s="15" t="s">
        <v>0</v>
      </c>
      <c r="B245" s="15" t="s">
        <v>2</v>
      </c>
      <c r="C245" s="15" t="s">
        <v>3</v>
      </c>
    </row>
    <row r="246" spans="1:3" s="12" customFormat="1" x14ac:dyDescent="0.25">
      <c r="A246" s="15" t="s">
        <v>1</v>
      </c>
      <c r="B246" s="15">
        <v>2</v>
      </c>
      <c r="C246" s="15">
        <v>3</v>
      </c>
    </row>
    <row r="247" spans="1:3" s="12" customFormat="1" ht="25.5" x14ac:dyDescent="0.25">
      <c r="A247" s="3" t="s">
        <v>39</v>
      </c>
      <c r="B247" s="8">
        <f>SUM(B249:B262)</f>
        <v>29240050</v>
      </c>
      <c r="C247" s="8">
        <f>SUM(C249:C261)</f>
        <v>9122323.120000001</v>
      </c>
    </row>
    <row r="248" spans="1:3" s="12" customFormat="1" x14ac:dyDescent="0.25">
      <c r="A248" s="10" t="s">
        <v>4</v>
      </c>
      <c r="B248" s="11"/>
      <c r="C248" s="11"/>
    </row>
    <row r="249" spans="1:3" s="12" customFormat="1" x14ac:dyDescent="0.25">
      <c r="A249" s="13" t="s">
        <v>8</v>
      </c>
      <c r="B249" s="269">
        <v>16466300</v>
      </c>
      <c r="C249" s="270">
        <v>5533593.2300000004</v>
      </c>
    </row>
    <row r="250" spans="1:3" s="12" customFormat="1" x14ac:dyDescent="0.25">
      <c r="A250" s="13" t="s">
        <v>13</v>
      </c>
      <c r="B250" s="270">
        <v>145000</v>
      </c>
      <c r="C250" s="270"/>
    </row>
    <row r="251" spans="1:3" s="12" customFormat="1" x14ac:dyDescent="0.25">
      <c r="A251" s="13" t="s">
        <v>9</v>
      </c>
      <c r="B251" s="269">
        <v>4972800</v>
      </c>
      <c r="C251" s="270">
        <v>1633179.89</v>
      </c>
    </row>
    <row r="252" spans="1:3" s="12" customFormat="1" x14ac:dyDescent="0.25">
      <c r="A252" s="13" t="s">
        <v>10</v>
      </c>
      <c r="B252" s="270">
        <v>29500</v>
      </c>
      <c r="C252" s="270">
        <v>16026.98</v>
      </c>
    </row>
    <row r="253" spans="1:3" s="12" customFormat="1" x14ac:dyDescent="0.25">
      <c r="A253" s="13" t="s">
        <v>66</v>
      </c>
      <c r="B253" s="269">
        <v>126000</v>
      </c>
      <c r="C253" s="270"/>
    </row>
    <row r="254" spans="1:3" s="12" customFormat="1" x14ac:dyDescent="0.25">
      <c r="A254" s="13" t="s">
        <v>15</v>
      </c>
      <c r="B254" s="270"/>
      <c r="C254" s="270"/>
    </row>
    <row r="255" spans="1:3" s="12" customFormat="1" x14ac:dyDescent="0.25">
      <c r="A255" s="13" t="s">
        <v>11</v>
      </c>
      <c r="B255" s="269">
        <v>1127400</v>
      </c>
      <c r="C255" s="270"/>
    </row>
    <row r="256" spans="1:3" s="12" customFormat="1" x14ac:dyDescent="0.25">
      <c r="A256" s="13" t="s">
        <v>12</v>
      </c>
      <c r="B256" s="269">
        <v>1289100</v>
      </c>
      <c r="C256" s="270">
        <v>158623.01999999999</v>
      </c>
    </row>
    <row r="257" spans="1:3" s="12" customFormat="1" x14ac:dyDescent="0.25">
      <c r="A257" s="10" t="s">
        <v>5</v>
      </c>
      <c r="B257" s="269">
        <v>31000</v>
      </c>
      <c r="C257" s="270">
        <v>14550</v>
      </c>
    </row>
    <row r="258" spans="1:3" s="12" customFormat="1" ht="25.5" x14ac:dyDescent="0.25">
      <c r="A258" s="10" t="s">
        <v>6</v>
      </c>
      <c r="B258" s="269">
        <v>1766300</v>
      </c>
      <c r="C258" s="270">
        <v>1766350</v>
      </c>
    </row>
    <row r="259" spans="1:3" s="12" customFormat="1" ht="25.5" x14ac:dyDescent="0.25">
      <c r="A259" s="10" t="s">
        <v>7</v>
      </c>
      <c r="B259" s="269">
        <v>3286650</v>
      </c>
      <c r="C259" s="270"/>
    </row>
    <row r="260" spans="1:3" s="12" customFormat="1" x14ac:dyDescent="0.25">
      <c r="A260" s="6" t="s">
        <v>37</v>
      </c>
      <c r="B260" s="267"/>
      <c r="C260" s="6"/>
    </row>
    <row r="261" spans="1:3" s="12" customFormat="1" x14ac:dyDescent="0.25">
      <c r="A261" s="6" t="s">
        <v>38</v>
      </c>
      <c r="B261" s="267"/>
      <c r="C261" s="6"/>
    </row>
    <row r="262" spans="1:3" s="12" customFormat="1" x14ac:dyDescent="0.25">
      <c r="A262" s="14"/>
      <c r="B262" s="14"/>
      <c r="C262" s="14"/>
    </row>
    <row r="263" spans="1:3" s="12" customFormat="1" x14ac:dyDescent="0.25">
      <c r="A263" s="27" t="s">
        <v>0</v>
      </c>
      <c r="B263" s="27" t="s">
        <v>2</v>
      </c>
      <c r="C263" s="27" t="s">
        <v>3</v>
      </c>
    </row>
    <row r="264" spans="1:3" s="12" customFormat="1" ht="15.75" thickBot="1" x14ac:dyDescent="0.3">
      <c r="A264" s="27" t="s">
        <v>1</v>
      </c>
      <c r="B264" s="28" t="s">
        <v>40</v>
      </c>
      <c r="C264" s="28" t="s">
        <v>41</v>
      </c>
    </row>
    <row r="265" spans="1:3" s="12" customFormat="1" x14ac:dyDescent="0.25">
      <c r="A265" s="29" t="s">
        <v>42</v>
      </c>
      <c r="B265" s="81">
        <f>SUM(B267:B279)</f>
        <v>96783400.000000015</v>
      </c>
      <c r="C265" s="81">
        <f>SUM(C267:C279)</f>
        <v>8310144.5099999998</v>
      </c>
    </row>
    <row r="266" spans="1:3" s="12" customFormat="1" x14ac:dyDescent="0.25">
      <c r="A266" s="31" t="s">
        <v>4</v>
      </c>
      <c r="B266" s="82"/>
      <c r="C266" s="82"/>
    </row>
    <row r="267" spans="1:3" s="12" customFormat="1" x14ac:dyDescent="0.25">
      <c r="A267" s="33" t="s">
        <v>8</v>
      </c>
      <c r="B267" s="267">
        <v>26183640.059999999</v>
      </c>
      <c r="C267" s="267">
        <v>5770160.5199999996</v>
      </c>
    </row>
    <row r="268" spans="1:3" s="12" customFormat="1" x14ac:dyDescent="0.25">
      <c r="A268" s="33" t="s">
        <v>13</v>
      </c>
      <c r="B268" s="267">
        <v>270000</v>
      </c>
      <c r="C268" s="267">
        <v>3200</v>
      </c>
    </row>
    <row r="269" spans="1:3" s="12" customFormat="1" x14ac:dyDescent="0.25">
      <c r="A269" s="33" t="s">
        <v>9</v>
      </c>
      <c r="B269" s="267">
        <v>7907459.9400000004</v>
      </c>
      <c r="C269" s="267">
        <v>1632819.1199999999</v>
      </c>
    </row>
    <row r="270" spans="1:3" s="12" customFormat="1" x14ac:dyDescent="0.25">
      <c r="A270" s="33" t="s">
        <v>10</v>
      </c>
      <c r="B270" s="267">
        <v>170640</v>
      </c>
      <c r="C270" s="267">
        <v>16698.72</v>
      </c>
    </row>
    <row r="271" spans="1:3" s="12" customFormat="1" ht="23.25" x14ac:dyDescent="0.25">
      <c r="A271" s="33" t="s">
        <v>14</v>
      </c>
      <c r="B271" s="267">
        <v>100000</v>
      </c>
      <c r="C271" s="267">
        <v>750</v>
      </c>
    </row>
    <row r="272" spans="1:3" s="12" customFormat="1" x14ac:dyDescent="0.25">
      <c r="A272" s="13" t="s">
        <v>15</v>
      </c>
      <c r="B272" s="267">
        <v>989513.75</v>
      </c>
      <c r="C272" s="267">
        <v>6074.32</v>
      </c>
    </row>
    <row r="273" spans="1:3" s="12" customFormat="1" x14ac:dyDescent="0.25">
      <c r="A273" s="33" t="s">
        <v>11</v>
      </c>
      <c r="B273" s="267">
        <v>2142408</v>
      </c>
      <c r="C273" s="267">
        <v>59922.86</v>
      </c>
    </row>
    <row r="274" spans="1:3" s="12" customFormat="1" x14ac:dyDescent="0.25">
      <c r="A274" s="33" t="s">
        <v>12</v>
      </c>
      <c r="B274" s="267">
        <v>41978596.18</v>
      </c>
      <c r="C274" s="267">
        <v>592081.77999999991</v>
      </c>
    </row>
    <row r="275" spans="1:3" s="12" customFormat="1" ht="25.5" x14ac:dyDescent="0.25">
      <c r="A275" s="310" t="s">
        <v>85</v>
      </c>
      <c r="B275" s="307">
        <v>44210</v>
      </c>
      <c r="C275" s="307">
        <v>11405.509999999998</v>
      </c>
    </row>
    <row r="276" spans="1:3" s="12" customFormat="1" ht="25.5" x14ac:dyDescent="0.25">
      <c r="A276" s="310" t="s">
        <v>86</v>
      </c>
      <c r="B276" s="307">
        <v>41100</v>
      </c>
      <c r="C276" s="307"/>
    </row>
    <row r="277" spans="1:3" s="12" customFormat="1" x14ac:dyDescent="0.25">
      <c r="A277" s="310" t="s">
        <v>5</v>
      </c>
      <c r="B277" s="307">
        <v>75500</v>
      </c>
      <c r="C277" s="307">
        <v>25979</v>
      </c>
    </row>
    <row r="278" spans="1:3" s="12" customFormat="1" x14ac:dyDescent="0.25">
      <c r="A278" s="310" t="s">
        <v>87</v>
      </c>
      <c r="B278" s="307">
        <v>11662546.449999999</v>
      </c>
      <c r="C278" s="307">
        <v>146919</v>
      </c>
    </row>
    <row r="279" spans="1:3" s="12" customFormat="1" x14ac:dyDescent="0.25">
      <c r="A279" s="310" t="s">
        <v>88</v>
      </c>
      <c r="B279" s="307">
        <v>5217785.62</v>
      </c>
      <c r="C279" s="307">
        <v>44133.68</v>
      </c>
    </row>
    <row r="280" spans="1:3" s="12" customFormat="1" x14ac:dyDescent="0.25">
      <c r="A280" s="309"/>
      <c r="B280" s="300"/>
      <c r="C280" s="300"/>
    </row>
    <row r="281" spans="1:3" s="12" customFormat="1" x14ac:dyDescent="0.25">
      <c r="A281" s="27" t="s">
        <v>0</v>
      </c>
      <c r="B281" s="27" t="s">
        <v>2</v>
      </c>
      <c r="C281" s="27" t="s">
        <v>3</v>
      </c>
    </row>
    <row r="282" spans="1:3" s="12" customFormat="1" ht="15.75" thickBot="1" x14ac:dyDescent="0.3">
      <c r="A282" s="27" t="s">
        <v>1</v>
      </c>
      <c r="B282" s="28" t="s">
        <v>40</v>
      </c>
      <c r="C282" s="28" t="s">
        <v>41</v>
      </c>
    </row>
    <row r="283" spans="1:3" s="12" customFormat="1" x14ac:dyDescent="0.25">
      <c r="A283" s="42" t="s">
        <v>45</v>
      </c>
      <c r="B283" s="87">
        <f>SUM(B285:B295)</f>
        <v>132325600</v>
      </c>
      <c r="C283" s="87">
        <f>SUM(C285:C295)</f>
        <v>10869176.42</v>
      </c>
    </row>
    <row r="284" spans="1:3" s="12" customFormat="1" x14ac:dyDescent="0.25">
      <c r="A284" s="44" t="s">
        <v>4</v>
      </c>
      <c r="B284" s="88"/>
      <c r="C284" s="88"/>
    </row>
    <row r="285" spans="1:3" s="12" customFormat="1" x14ac:dyDescent="0.25">
      <c r="A285" s="284" t="s">
        <v>8</v>
      </c>
      <c r="B285" s="89">
        <v>17400000</v>
      </c>
      <c r="C285" s="283">
        <v>3113582.39</v>
      </c>
    </row>
    <row r="286" spans="1:3" s="12" customFormat="1" x14ac:dyDescent="0.25">
      <c r="A286" s="284" t="s">
        <v>9</v>
      </c>
      <c r="B286" s="89">
        <v>5254800</v>
      </c>
      <c r="C286" s="283">
        <v>593193.06999999995</v>
      </c>
    </row>
    <row r="287" spans="1:3" s="12" customFormat="1" x14ac:dyDescent="0.25">
      <c r="A287" s="284" t="s">
        <v>10</v>
      </c>
      <c r="B287" s="89">
        <v>88260</v>
      </c>
      <c r="C287" s="89">
        <v>15946.75</v>
      </c>
    </row>
    <row r="288" spans="1:3" s="12" customFormat="1" x14ac:dyDescent="0.25">
      <c r="A288" s="284" t="s">
        <v>44</v>
      </c>
      <c r="B288" s="89"/>
      <c r="C288" s="89"/>
    </row>
    <row r="289" spans="1:3" s="12" customFormat="1" x14ac:dyDescent="0.25">
      <c r="A289" s="284" t="s">
        <v>15</v>
      </c>
      <c r="B289" s="89">
        <v>215062</v>
      </c>
      <c r="C289" s="89">
        <v>67390.179999999993</v>
      </c>
    </row>
    <row r="290" spans="1:3" s="12" customFormat="1" x14ac:dyDescent="0.25">
      <c r="A290" s="284" t="s">
        <v>11</v>
      </c>
      <c r="B290" s="89">
        <v>48988207</v>
      </c>
      <c r="C290" s="89">
        <v>130228.69</v>
      </c>
    </row>
    <row r="291" spans="1:3" s="12" customFormat="1" x14ac:dyDescent="0.25">
      <c r="A291" s="284" t="s">
        <v>12</v>
      </c>
      <c r="B291" s="89">
        <v>14424546</v>
      </c>
      <c r="C291" s="89">
        <v>960365.34</v>
      </c>
    </row>
    <row r="292" spans="1:3" s="12" customFormat="1" x14ac:dyDescent="0.25">
      <c r="A292" s="285" t="s">
        <v>5</v>
      </c>
      <c r="B292" s="89">
        <v>36733045</v>
      </c>
      <c r="C292" s="89">
        <v>5789810</v>
      </c>
    </row>
    <row r="293" spans="1:3" s="12" customFormat="1" ht="25.5" x14ac:dyDescent="0.25">
      <c r="A293" s="285" t="s">
        <v>6</v>
      </c>
      <c r="B293" s="89">
        <v>4529000</v>
      </c>
      <c r="C293" s="89"/>
    </row>
    <row r="294" spans="1:3" s="12" customFormat="1" ht="25.5" x14ac:dyDescent="0.25">
      <c r="A294" s="285" t="s">
        <v>7</v>
      </c>
      <c r="B294" s="89">
        <v>4692680</v>
      </c>
      <c r="C294" s="89">
        <v>198660</v>
      </c>
    </row>
    <row r="295" spans="1:3" s="12" customFormat="1" x14ac:dyDescent="0.25">
      <c r="A295" s="286" t="s">
        <v>47</v>
      </c>
      <c r="B295" s="89"/>
      <c r="C295" s="89">
        <v>0</v>
      </c>
    </row>
    <row r="296" spans="1:3" s="12" customFormat="1" x14ac:dyDescent="0.25">
      <c r="A296" s="311"/>
      <c r="B296" s="312"/>
      <c r="C296" s="312"/>
    </row>
    <row r="297" spans="1:3" s="12" customFormat="1" x14ac:dyDescent="0.25">
      <c r="A297" s="27" t="s">
        <v>0</v>
      </c>
      <c r="B297" s="27" t="s">
        <v>2</v>
      </c>
      <c r="C297" s="27" t="s">
        <v>3</v>
      </c>
    </row>
    <row r="298" spans="1:3" s="12" customFormat="1" ht="15.75" thickBot="1" x14ac:dyDescent="0.3">
      <c r="A298" s="27" t="s">
        <v>1</v>
      </c>
      <c r="B298" s="28" t="s">
        <v>40</v>
      </c>
      <c r="C298" s="28" t="s">
        <v>41</v>
      </c>
    </row>
    <row r="299" spans="1:3" s="12" customFormat="1" x14ac:dyDescent="0.25">
      <c r="A299" s="3" t="s">
        <v>46</v>
      </c>
      <c r="B299" s="43">
        <f>SUM(B301:B311)</f>
        <v>12392600</v>
      </c>
      <c r="C299" s="43">
        <f>SUM(C301:C311)</f>
        <v>2048521.42</v>
      </c>
    </row>
    <row r="300" spans="1:3" s="12" customFormat="1" x14ac:dyDescent="0.25">
      <c r="A300" s="10" t="s">
        <v>4</v>
      </c>
      <c r="B300" s="50"/>
      <c r="C300" s="50"/>
    </row>
    <row r="301" spans="1:3" s="12" customFormat="1" x14ac:dyDescent="0.25">
      <c r="A301" s="13" t="s">
        <v>8</v>
      </c>
      <c r="B301" s="51">
        <v>6667200</v>
      </c>
      <c r="C301" s="51">
        <v>1352252.19</v>
      </c>
    </row>
    <row r="302" spans="1:3" s="12" customFormat="1" x14ac:dyDescent="0.25">
      <c r="A302" s="13" t="s">
        <v>47</v>
      </c>
      <c r="B302" s="51">
        <v>203200</v>
      </c>
      <c r="C302" s="51"/>
    </row>
    <row r="303" spans="1:3" s="12" customFormat="1" x14ac:dyDescent="0.25">
      <c r="A303" s="13" t="s">
        <v>9</v>
      </c>
      <c r="B303" s="51">
        <v>2013400</v>
      </c>
      <c r="C303" s="51">
        <v>408380.15</v>
      </c>
    </row>
    <row r="304" spans="1:3" s="12" customFormat="1" x14ac:dyDescent="0.25">
      <c r="A304" s="13" t="s">
        <v>10</v>
      </c>
      <c r="B304" s="51">
        <v>53520</v>
      </c>
      <c r="C304" s="51">
        <v>2153.83</v>
      </c>
    </row>
    <row r="305" spans="1:3" s="12" customFormat="1" x14ac:dyDescent="0.25">
      <c r="A305" s="13" t="s">
        <v>44</v>
      </c>
      <c r="B305" s="51"/>
      <c r="C305" s="51"/>
    </row>
    <row r="306" spans="1:3" s="12" customFormat="1" x14ac:dyDescent="0.25">
      <c r="A306" s="13" t="s">
        <v>15</v>
      </c>
      <c r="B306" s="51">
        <v>90000</v>
      </c>
      <c r="C306" s="51"/>
    </row>
    <row r="307" spans="1:3" s="12" customFormat="1" x14ac:dyDescent="0.25">
      <c r="A307" s="13" t="s">
        <v>11</v>
      </c>
      <c r="B307" s="51">
        <v>309000</v>
      </c>
      <c r="C307" s="51"/>
    </row>
    <row r="308" spans="1:3" s="12" customFormat="1" x14ac:dyDescent="0.25">
      <c r="A308" s="13" t="s">
        <v>12</v>
      </c>
      <c r="B308" s="51">
        <v>1357700</v>
      </c>
      <c r="C308" s="51">
        <v>264487</v>
      </c>
    </row>
    <row r="309" spans="1:3" s="12" customFormat="1" x14ac:dyDescent="0.25">
      <c r="A309" s="10" t="s">
        <v>5</v>
      </c>
      <c r="B309" s="51">
        <v>1280</v>
      </c>
      <c r="C309" s="51"/>
    </row>
    <row r="310" spans="1:3" s="12" customFormat="1" ht="25.5" x14ac:dyDescent="0.25">
      <c r="A310" s="10" t="s">
        <v>6</v>
      </c>
      <c r="B310" s="51">
        <v>1352000</v>
      </c>
      <c r="C310" s="51">
        <v>21248.25</v>
      </c>
    </row>
    <row r="311" spans="1:3" s="12" customFormat="1" ht="25.5" x14ac:dyDescent="0.25">
      <c r="A311" s="10" t="s">
        <v>7</v>
      </c>
      <c r="B311" s="51">
        <v>345300</v>
      </c>
      <c r="C311" s="51"/>
    </row>
    <row r="312" spans="1:3" s="12" customFormat="1" x14ac:dyDescent="0.25">
      <c r="A312" s="272"/>
      <c r="B312" s="313"/>
      <c r="C312" s="313"/>
    </row>
    <row r="313" spans="1:3" s="12" customFormat="1" x14ac:dyDescent="0.25">
      <c r="A313" s="27" t="s">
        <v>0</v>
      </c>
      <c r="B313" s="27" t="s">
        <v>2</v>
      </c>
      <c r="C313" s="27" t="s">
        <v>3</v>
      </c>
    </row>
    <row r="314" spans="1:3" s="12" customFormat="1" ht="15.75" thickBot="1" x14ac:dyDescent="0.3">
      <c r="A314" s="27" t="s">
        <v>1</v>
      </c>
      <c r="B314" s="28" t="s">
        <v>40</v>
      </c>
      <c r="C314" s="28" t="s">
        <v>41</v>
      </c>
    </row>
    <row r="315" spans="1:3" s="12" customFormat="1" x14ac:dyDescent="0.25">
      <c r="A315" s="29" t="s">
        <v>48</v>
      </c>
      <c r="B315" s="43">
        <f>SUM(B317:B328)</f>
        <v>15684600</v>
      </c>
      <c r="C315" s="43">
        <f>SUM(C317:C328)</f>
        <v>4092463.1700000004</v>
      </c>
    </row>
    <row r="316" spans="1:3" s="12" customFormat="1" x14ac:dyDescent="0.25">
      <c r="A316" s="55" t="s">
        <v>4</v>
      </c>
      <c r="B316" s="90"/>
      <c r="C316" s="90"/>
    </row>
    <row r="317" spans="1:3" s="12" customFormat="1" x14ac:dyDescent="0.25">
      <c r="A317" s="288" t="s">
        <v>8</v>
      </c>
      <c r="B317" s="51">
        <v>7632100</v>
      </c>
      <c r="C317" s="51">
        <v>2105198.66</v>
      </c>
    </row>
    <row r="318" spans="1:3" s="12" customFormat="1" x14ac:dyDescent="0.25">
      <c r="A318" s="291" t="s">
        <v>47</v>
      </c>
      <c r="B318" s="51">
        <v>15000</v>
      </c>
      <c r="C318" s="51">
        <v>2400</v>
      </c>
    </row>
    <row r="319" spans="1:3" s="12" customFormat="1" x14ac:dyDescent="0.25">
      <c r="A319" s="291" t="s">
        <v>9</v>
      </c>
      <c r="B319" s="51">
        <v>2304800</v>
      </c>
      <c r="C319" s="51">
        <v>635769.46</v>
      </c>
    </row>
    <row r="320" spans="1:3" s="12" customFormat="1" x14ac:dyDescent="0.25">
      <c r="A320" s="291" t="s">
        <v>10</v>
      </c>
      <c r="B320" s="51">
        <v>82300</v>
      </c>
      <c r="C320" s="51">
        <v>10219.540000000001</v>
      </c>
    </row>
    <row r="321" spans="1:3" s="12" customFormat="1" x14ac:dyDescent="0.25">
      <c r="A321" s="291" t="s">
        <v>44</v>
      </c>
      <c r="B321" s="51">
        <v>120000</v>
      </c>
      <c r="C321" s="51">
        <v>16676</v>
      </c>
    </row>
    <row r="322" spans="1:3" s="12" customFormat="1" x14ac:dyDescent="0.25">
      <c r="A322" s="291" t="s">
        <v>15</v>
      </c>
      <c r="B322" s="51">
        <v>450000</v>
      </c>
      <c r="C322" s="51">
        <v>122638.91</v>
      </c>
    </row>
    <row r="323" spans="1:3" s="12" customFormat="1" x14ac:dyDescent="0.25">
      <c r="A323" s="291" t="s">
        <v>11</v>
      </c>
      <c r="B323" s="51">
        <v>1211900</v>
      </c>
      <c r="C323" s="51">
        <v>339180.41</v>
      </c>
    </row>
    <row r="324" spans="1:3" s="12" customFormat="1" x14ac:dyDescent="0.25">
      <c r="A324" s="299" t="s">
        <v>12</v>
      </c>
      <c r="B324" s="51">
        <v>1291000</v>
      </c>
      <c r="C324" s="51">
        <v>121053.4</v>
      </c>
    </row>
    <row r="325" spans="1:3" s="12" customFormat="1" x14ac:dyDescent="0.25">
      <c r="A325" s="299"/>
      <c r="B325" s="51">
        <v>4000</v>
      </c>
      <c r="C325" s="51">
        <v>0</v>
      </c>
    </row>
    <row r="326" spans="1:3" s="12" customFormat="1" x14ac:dyDescent="0.25">
      <c r="A326" s="292" t="s">
        <v>5</v>
      </c>
      <c r="B326" s="51">
        <v>5000</v>
      </c>
      <c r="C326" s="51">
        <v>1772.38</v>
      </c>
    </row>
    <row r="327" spans="1:3" s="12" customFormat="1" ht="25.5" x14ac:dyDescent="0.25">
      <c r="A327" s="292" t="s">
        <v>6</v>
      </c>
      <c r="B327" s="51">
        <v>1414000</v>
      </c>
      <c r="C327" s="51">
        <v>255200</v>
      </c>
    </row>
    <row r="328" spans="1:3" ht="25.5" x14ac:dyDescent="0.25">
      <c r="A328" s="292" t="s">
        <v>7</v>
      </c>
      <c r="B328" s="51">
        <v>1154500</v>
      </c>
      <c r="C328" s="51">
        <v>482354.41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2"/>
  <sheetViews>
    <sheetView view="pageBreakPreview" topLeftCell="A274" zoomScale="60" zoomScaleNormal="100" workbookViewId="0">
      <selection activeCell="G32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61" width="9.140625" style="7"/>
    <col min="162" max="162" width="20.140625" style="7" customWidth="1"/>
    <col min="163" max="163" width="4" style="7" customWidth="1"/>
    <col min="164" max="164" width="19.5703125" style="7" customWidth="1"/>
    <col min="165" max="172" width="11" style="7" customWidth="1"/>
    <col min="173" max="417" width="9.140625" style="7"/>
    <col min="418" max="418" width="20.140625" style="7" customWidth="1"/>
    <col min="419" max="419" width="4" style="7" customWidth="1"/>
    <col min="420" max="420" width="19.5703125" style="7" customWidth="1"/>
    <col min="421" max="428" width="11" style="7" customWidth="1"/>
    <col min="429" max="673" width="9.140625" style="7"/>
    <col min="674" max="674" width="20.140625" style="7" customWidth="1"/>
    <col min="675" max="675" width="4" style="7" customWidth="1"/>
    <col min="676" max="676" width="19.5703125" style="7" customWidth="1"/>
    <col min="677" max="684" width="11" style="7" customWidth="1"/>
    <col min="685" max="929" width="9.140625" style="7"/>
    <col min="930" max="930" width="20.140625" style="7" customWidth="1"/>
    <col min="931" max="931" width="4" style="7" customWidth="1"/>
    <col min="932" max="932" width="19.5703125" style="7" customWidth="1"/>
    <col min="933" max="940" width="11" style="7" customWidth="1"/>
    <col min="941" max="1185" width="9.140625" style="7"/>
    <col min="1186" max="1186" width="20.140625" style="7" customWidth="1"/>
    <col min="1187" max="1187" width="4" style="7" customWidth="1"/>
    <col min="1188" max="1188" width="19.5703125" style="7" customWidth="1"/>
    <col min="1189" max="1196" width="11" style="7" customWidth="1"/>
    <col min="1197" max="1441" width="9.140625" style="7"/>
    <col min="1442" max="1442" width="20.140625" style="7" customWidth="1"/>
    <col min="1443" max="1443" width="4" style="7" customWidth="1"/>
    <col min="1444" max="1444" width="19.5703125" style="7" customWidth="1"/>
    <col min="1445" max="1452" width="11" style="7" customWidth="1"/>
    <col min="1453" max="1697" width="9.140625" style="7"/>
    <col min="1698" max="1698" width="20.140625" style="7" customWidth="1"/>
    <col min="1699" max="1699" width="4" style="7" customWidth="1"/>
    <col min="1700" max="1700" width="19.5703125" style="7" customWidth="1"/>
    <col min="1701" max="1708" width="11" style="7" customWidth="1"/>
    <col min="1709" max="1953" width="9.140625" style="7"/>
    <col min="1954" max="1954" width="20.140625" style="7" customWidth="1"/>
    <col min="1955" max="1955" width="4" style="7" customWidth="1"/>
    <col min="1956" max="1956" width="19.5703125" style="7" customWidth="1"/>
    <col min="1957" max="1964" width="11" style="7" customWidth="1"/>
    <col min="1965" max="2209" width="9.140625" style="7"/>
    <col min="2210" max="2210" width="20.140625" style="7" customWidth="1"/>
    <col min="2211" max="2211" width="4" style="7" customWidth="1"/>
    <col min="2212" max="2212" width="19.5703125" style="7" customWidth="1"/>
    <col min="2213" max="2220" width="11" style="7" customWidth="1"/>
    <col min="2221" max="2465" width="9.140625" style="7"/>
    <col min="2466" max="2466" width="20.140625" style="7" customWidth="1"/>
    <col min="2467" max="2467" width="4" style="7" customWidth="1"/>
    <col min="2468" max="2468" width="19.5703125" style="7" customWidth="1"/>
    <col min="2469" max="2476" width="11" style="7" customWidth="1"/>
    <col min="2477" max="2721" width="9.140625" style="7"/>
    <col min="2722" max="2722" width="20.140625" style="7" customWidth="1"/>
    <col min="2723" max="2723" width="4" style="7" customWidth="1"/>
    <col min="2724" max="2724" width="19.5703125" style="7" customWidth="1"/>
    <col min="2725" max="2732" width="11" style="7" customWidth="1"/>
    <col min="2733" max="2977" width="9.140625" style="7"/>
    <col min="2978" max="2978" width="20.140625" style="7" customWidth="1"/>
    <col min="2979" max="2979" width="4" style="7" customWidth="1"/>
    <col min="2980" max="2980" width="19.5703125" style="7" customWidth="1"/>
    <col min="2981" max="2988" width="11" style="7" customWidth="1"/>
    <col min="2989" max="3233" width="9.140625" style="7"/>
    <col min="3234" max="3234" width="20.140625" style="7" customWidth="1"/>
    <col min="3235" max="3235" width="4" style="7" customWidth="1"/>
    <col min="3236" max="3236" width="19.5703125" style="7" customWidth="1"/>
    <col min="3237" max="3244" width="11" style="7" customWidth="1"/>
    <col min="3245" max="3489" width="9.140625" style="7"/>
    <col min="3490" max="3490" width="20.140625" style="7" customWidth="1"/>
    <col min="3491" max="3491" width="4" style="7" customWidth="1"/>
    <col min="3492" max="3492" width="19.5703125" style="7" customWidth="1"/>
    <col min="3493" max="3500" width="11" style="7" customWidth="1"/>
    <col min="3501" max="3745" width="9.140625" style="7"/>
    <col min="3746" max="3746" width="20.140625" style="7" customWidth="1"/>
    <col min="3747" max="3747" width="4" style="7" customWidth="1"/>
    <col min="3748" max="3748" width="19.5703125" style="7" customWidth="1"/>
    <col min="3749" max="3756" width="11" style="7" customWidth="1"/>
    <col min="3757" max="4001" width="9.140625" style="7"/>
    <col min="4002" max="4002" width="20.140625" style="7" customWidth="1"/>
    <col min="4003" max="4003" width="4" style="7" customWidth="1"/>
    <col min="4004" max="4004" width="19.5703125" style="7" customWidth="1"/>
    <col min="4005" max="4012" width="11" style="7" customWidth="1"/>
    <col min="4013" max="4257" width="9.140625" style="7"/>
    <col min="4258" max="4258" width="20.140625" style="7" customWidth="1"/>
    <col min="4259" max="4259" width="4" style="7" customWidth="1"/>
    <col min="4260" max="4260" width="19.5703125" style="7" customWidth="1"/>
    <col min="4261" max="4268" width="11" style="7" customWidth="1"/>
    <col min="4269" max="4513" width="9.140625" style="7"/>
    <col min="4514" max="4514" width="20.140625" style="7" customWidth="1"/>
    <col min="4515" max="4515" width="4" style="7" customWidth="1"/>
    <col min="4516" max="4516" width="19.5703125" style="7" customWidth="1"/>
    <col min="4517" max="4524" width="11" style="7" customWidth="1"/>
    <col min="4525" max="4769" width="9.140625" style="7"/>
    <col min="4770" max="4770" width="20.140625" style="7" customWidth="1"/>
    <col min="4771" max="4771" width="4" style="7" customWidth="1"/>
    <col min="4772" max="4772" width="19.5703125" style="7" customWidth="1"/>
    <col min="4773" max="4780" width="11" style="7" customWidth="1"/>
    <col min="4781" max="5025" width="9.140625" style="7"/>
    <col min="5026" max="5026" width="20.140625" style="7" customWidth="1"/>
    <col min="5027" max="5027" width="4" style="7" customWidth="1"/>
    <col min="5028" max="5028" width="19.5703125" style="7" customWidth="1"/>
    <col min="5029" max="5036" width="11" style="7" customWidth="1"/>
    <col min="5037" max="5281" width="9.140625" style="7"/>
    <col min="5282" max="5282" width="20.140625" style="7" customWidth="1"/>
    <col min="5283" max="5283" width="4" style="7" customWidth="1"/>
    <col min="5284" max="5284" width="19.5703125" style="7" customWidth="1"/>
    <col min="5285" max="5292" width="11" style="7" customWidth="1"/>
    <col min="5293" max="5537" width="9.140625" style="7"/>
    <col min="5538" max="5538" width="20.140625" style="7" customWidth="1"/>
    <col min="5539" max="5539" width="4" style="7" customWidth="1"/>
    <col min="5540" max="5540" width="19.5703125" style="7" customWidth="1"/>
    <col min="5541" max="5548" width="11" style="7" customWidth="1"/>
    <col min="5549" max="5793" width="9.140625" style="7"/>
    <col min="5794" max="5794" width="20.140625" style="7" customWidth="1"/>
    <col min="5795" max="5795" width="4" style="7" customWidth="1"/>
    <col min="5796" max="5796" width="19.5703125" style="7" customWidth="1"/>
    <col min="5797" max="5804" width="11" style="7" customWidth="1"/>
    <col min="5805" max="6049" width="9.140625" style="7"/>
    <col min="6050" max="6050" width="20.140625" style="7" customWidth="1"/>
    <col min="6051" max="6051" width="4" style="7" customWidth="1"/>
    <col min="6052" max="6052" width="19.5703125" style="7" customWidth="1"/>
    <col min="6053" max="6060" width="11" style="7" customWidth="1"/>
    <col min="6061" max="6305" width="9.140625" style="7"/>
    <col min="6306" max="6306" width="20.140625" style="7" customWidth="1"/>
    <col min="6307" max="6307" width="4" style="7" customWidth="1"/>
    <col min="6308" max="6308" width="19.5703125" style="7" customWidth="1"/>
    <col min="6309" max="6316" width="11" style="7" customWidth="1"/>
    <col min="6317" max="6561" width="9.140625" style="7"/>
    <col min="6562" max="6562" width="20.140625" style="7" customWidth="1"/>
    <col min="6563" max="6563" width="4" style="7" customWidth="1"/>
    <col min="6564" max="6564" width="19.5703125" style="7" customWidth="1"/>
    <col min="6565" max="6572" width="11" style="7" customWidth="1"/>
    <col min="6573" max="6817" width="9.140625" style="7"/>
    <col min="6818" max="6818" width="20.140625" style="7" customWidth="1"/>
    <col min="6819" max="6819" width="4" style="7" customWidth="1"/>
    <col min="6820" max="6820" width="19.5703125" style="7" customWidth="1"/>
    <col min="6821" max="6828" width="11" style="7" customWidth="1"/>
    <col min="6829" max="7073" width="9.140625" style="7"/>
    <col min="7074" max="7074" width="20.140625" style="7" customWidth="1"/>
    <col min="7075" max="7075" width="4" style="7" customWidth="1"/>
    <col min="7076" max="7076" width="19.5703125" style="7" customWidth="1"/>
    <col min="7077" max="7084" width="11" style="7" customWidth="1"/>
    <col min="7085" max="7329" width="9.140625" style="7"/>
    <col min="7330" max="7330" width="20.140625" style="7" customWidth="1"/>
    <col min="7331" max="7331" width="4" style="7" customWidth="1"/>
    <col min="7332" max="7332" width="19.5703125" style="7" customWidth="1"/>
    <col min="7333" max="7340" width="11" style="7" customWidth="1"/>
    <col min="7341" max="7585" width="9.140625" style="7"/>
    <col min="7586" max="7586" width="20.140625" style="7" customWidth="1"/>
    <col min="7587" max="7587" width="4" style="7" customWidth="1"/>
    <col min="7588" max="7588" width="19.5703125" style="7" customWidth="1"/>
    <col min="7589" max="7596" width="11" style="7" customWidth="1"/>
    <col min="7597" max="7841" width="9.140625" style="7"/>
    <col min="7842" max="7842" width="20.140625" style="7" customWidth="1"/>
    <col min="7843" max="7843" width="4" style="7" customWidth="1"/>
    <col min="7844" max="7844" width="19.5703125" style="7" customWidth="1"/>
    <col min="7845" max="7852" width="11" style="7" customWidth="1"/>
    <col min="7853" max="8097" width="9.140625" style="7"/>
    <col min="8098" max="8098" width="20.140625" style="7" customWidth="1"/>
    <col min="8099" max="8099" width="4" style="7" customWidth="1"/>
    <col min="8100" max="8100" width="19.5703125" style="7" customWidth="1"/>
    <col min="8101" max="8108" width="11" style="7" customWidth="1"/>
    <col min="8109" max="8353" width="9.140625" style="7"/>
    <col min="8354" max="8354" width="20.140625" style="7" customWidth="1"/>
    <col min="8355" max="8355" width="4" style="7" customWidth="1"/>
    <col min="8356" max="8356" width="19.5703125" style="7" customWidth="1"/>
    <col min="8357" max="8364" width="11" style="7" customWidth="1"/>
    <col min="8365" max="8609" width="9.140625" style="7"/>
    <col min="8610" max="8610" width="20.140625" style="7" customWidth="1"/>
    <col min="8611" max="8611" width="4" style="7" customWidth="1"/>
    <col min="8612" max="8612" width="19.5703125" style="7" customWidth="1"/>
    <col min="8613" max="8620" width="11" style="7" customWidth="1"/>
    <col min="8621" max="8865" width="9.140625" style="7"/>
    <col min="8866" max="8866" width="20.140625" style="7" customWidth="1"/>
    <col min="8867" max="8867" width="4" style="7" customWidth="1"/>
    <col min="8868" max="8868" width="19.5703125" style="7" customWidth="1"/>
    <col min="8869" max="8876" width="11" style="7" customWidth="1"/>
    <col min="8877" max="9121" width="9.140625" style="7"/>
    <col min="9122" max="9122" width="20.140625" style="7" customWidth="1"/>
    <col min="9123" max="9123" width="4" style="7" customWidth="1"/>
    <col min="9124" max="9124" width="19.5703125" style="7" customWidth="1"/>
    <col min="9125" max="9132" width="11" style="7" customWidth="1"/>
    <col min="9133" max="9377" width="9.140625" style="7"/>
    <col min="9378" max="9378" width="20.140625" style="7" customWidth="1"/>
    <col min="9379" max="9379" width="4" style="7" customWidth="1"/>
    <col min="9380" max="9380" width="19.5703125" style="7" customWidth="1"/>
    <col min="9381" max="9388" width="11" style="7" customWidth="1"/>
    <col min="9389" max="9633" width="9.140625" style="7"/>
    <col min="9634" max="9634" width="20.140625" style="7" customWidth="1"/>
    <col min="9635" max="9635" width="4" style="7" customWidth="1"/>
    <col min="9636" max="9636" width="19.5703125" style="7" customWidth="1"/>
    <col min="9637" max="9644" width="11" style="7" customWidth="1"/>
    <col min="9645" max="9889" width="9.140625" style="7"/>
    <col min="9890" max="9890" width="20.140625" style="7" customWidth="1"/>
    <col min="9891" max="9891" width="4" style="7" customWidth="1"/>
    <col min="9892" max="9892" width="19.5703125" style="7" customWidth="1"/>
    <col min="9893" max="9900" width="11" style="7" customWidth="1"/>
    <col min="9901" max="10145" width="9.140625" style="7"/>
    <col min="10146" max="10146" width="20.140625" style="7" customWidth="1"/>
    <col min="10147" max="10147" width="4" style="7" customWidth="1"/>
    <col min="10148" max="10148" width="19.5703125" style="7" customWidth="1"/>
    <col min="10149" max="10156" width="11" style="7" customWidth="1"/>
    <col min="10157" max="10401" width="9.140625" style="7"/>
    <col min="10402" max="10402" width="20.140625" style="7" customWidth="1"/>
    <col min="10403" max="10403" width="4" style="7" customWidth="1"/>
    <col min="10404" max="10404" width="19.5703125" style="7" customWidth="1"/>
    <col min="10405" max="10412" width="11" style="7" customWidth="1"/>
    <col min="10413" max="10657" width="9.140625" style="7"/>
    <col min="10658" max="10658" width="20.140625" style="7" customWidth="1"/>
    <col min="10659" max="10659" width="4" style="7" customWidth="1"/>
    <col min="10660" max="10660" width="19.5703125" style="7" customWidth="1"/>
    <col min="10661" max="10668" width="11" style="7" customWidth="1"/>
    <col min="10669" max="10913" width="9.140625" style="7"/>
    <col min="10914" max="10914" width="20.140625" style="7" customWidth="1"/>
    <col min="10915" max="10915" width="4" style="7" customWidth="1"/>
    <col min="10916" max="10916" width="19.5703125" style="7" customWidth="1"/>
    <col min="10917" max="10924" width="11" style="7" customWidth="1"/>
    <col min="10925" max="11169" width="9.140625" style="7"/>
    <col min="11170" max="11170" width="20.140625" style="7" customWidth="1"/>
    <col min="11171" max="11171" width="4" style="7" customWidth="1"/>
    <col min="11172" max="11172" width="19.5703125" style="7" customWidth="1"/>
    <col min="11173" max="11180" width="11" style="7" customWidth="1"/>
    <col min="11181" max="11425" width="9.140625" style="7"/>
    <col min="11426" max="11426" width="20.140625" style="7" customWidth="1"/>
    <col min="11427" max="11427" width="4" style="7" customWidth="1"/>
    <col min="11428" max="11428" width="19.5703125" style="7" customWidth="1"/>
    <col min="11429" max="11436" width="11" style="7" customWidth="1"/>
    <col min="11437" max="11681" width="9.140625" style="7"/>
    <col min="11682" max="11682" width="20.140625" style="7" customWidth="1"/>
    <col min="11683" max="11683" width="4" style="7" customWidth="1"/>
    <col min="11684" max="11684" width="19.5703125" style="7" customWidth="1"/>
    <col min="11685" max="11692" width="11" style="7" customWidth="1"/>
    <col min="11693" max="11937" width="9.140625" style="7"/>
    <col min="11938" max="11938" width="20.140625" style="7" customWidth="1"/>
    <col min="11939" max="11939" width="4" style="7" customWidth="1"/>
    <col min="11940" max="11940" width="19.5703125" style="7" customWidth="1"/>
    <col min="11941" max="11948" width="11" style="7" customWidth="1"/>
    <col min="11949" max="12193" width="9.140625" style="7"/>
    <col min="12194" max="12194" width="20.140625" style="7" customWidth="1"/>
    <col min="12195" max="12195" width="4" style="7" customWidth="1"/>
    <col min="12196" max="12196" width="19.5703125" style="7" customWidth="1"/>
    <col min="12197" max="12204" width="11" style="7" customWidth="1"/>
    <col min="12205" max="12449" width="9.140625" style="7"/>
    <col min="12450" max="12450" width="20.140625" style="7" customWidth="1"/>
    <col min="12451" max="12451" width="4" style="7" customWidth="1"/>
    <col min="12452" max="12452" width="19.5703125" style="7" customWidth="1"/>
    <col min="12453" max="12460" width="11" style="7" customWidth="1"/>
    <col min="12461" max="12705" width="9.140625" style="7"/>
    <col min="12706" max="12706" width="20.140625" style="7" customWidth="1"/>
    <col min="12707" max="12707" width="4" style="7" customWidth="1"/>
    <col min="12708" max="12708" width="19.5703125" style="7" customWidth="1"/>
    <col min="12709" max="12716" width="11" style="7" customWidth="1"/>
    <col min="12717" max="12961" width="9.140625" style="7"/>
    <col min="12962" max="12962" width="20.140625" style="7" customWidth="1"/>
    <col min="12963" max="12963" width="4" style="7" customWidth="1"/>
    <col min="12964" max="12964" width="19.5703125" style="7" customWidth="1"/>
    <col min="12965" max="12972" width="11" style="7" customWidth="1"/>
    <col min="12973" max="13217" width="9.140625" style="7"/>
    <col min="13218" max="13218" width="20.140625" style="7" customWidth="1"/>
    <col min="13219" max="13219" width="4" style="7" customWidth="1"/>
    <col min="13220" max="13220" width="19.5703125" style="7" customWidth="1"/>
    <col min="13221" max="13228" width="11" style="7" customWidth="1"/>
    <col min="13229" max="13473" width="9.140625" style="7"/>
    <col min="13474" max="13474" width="20.140625" style="7" customWidth="1"/>
    <col min="13475" max="13475" width="4" style="7" customWidth="1"/>
    <col min="13476" max="13476" width="19.5703125" style="7" customWidth="1"/>
    <col min="13477" max="13484" width="11" style="7" customWidth="1"/>
    <col min="13485" max="13729" width="9.140625" style="7"/>
    <col min="13730" max="13730" width="20.140625" style="7" customWidth="1"/>
    <col min="13731" max="13731" width="4" style="7" customWidth="1"/>
    <col min="13732" max="13732" width="19.5703125" style="7" customWidth="1"/>
    <col min="13733" max="13740" width="11" style="7" customWidth="1"/>
    <col min="13741" max="13985" width="9.140625" style="7"/>
    <col min="13986" max="13986" width="20.140625" style="7" customWidth="1"/>
    <col min="13987" max="13987" width="4" style="7" customWidth="1"/>
    <col min="13988" max="13988" width="19.5703125" style="7" customWidth="1"/>
    <col min="13989" max="13996" width="11" style="7" customWidth="1"/>
    <col min="13997" max="14241" width="9.140625" style="7"/>
    <col min="14242" max="14242" width="20.140625" style="7" customWidth="1"/>
    <col min="14243" max="14243" width="4" style="7" customWidth="1"/>
    <col min="14244" max="14244" width="19.5703125" style="7" customWidth="1"/>
    <col min="14245" max="14252" width="11" style="7" customWidth="1"/>
    <col min="14253" max="14497" width="9.140625" style="7"/>
    <col min="14498" max="14498" width="20.140625" style="7" customWidth="1"/>
    <col min="14499" max="14499" width="4" style="7" customWidth="1"/>
    <col min="14500" max="14500" width="19.5703125" style="7" customWidth="1"/>
    <col min="14501" max="14508" width="11" style="7" customWidth="1"/>
    <col min="14509" max="14753" width="9.140625" style="7"/>
    <col min="14754" max="14754" width="20.140625" style="7" customWidth="1"/>
    <col min="14755" max="14755" width="4" style="7" customWidth="1"/>
    <col min="14756" max="14756" width="19.5703125" style="7" customWidth="1"/>
    <col min="14757" max="14764" width="11" style="7" customWidth="1"/>
    <col min="14765" max="15009" width="9.140625" style="7"/>
    <col min="15010" max="15010" width="20.140625" style="7" customWidth="1"/>
    <col min="15011" max="15011" width="4" style="7" customWidth="1"/>
    <col min="15012" max="15012" width="19.5703125" style="7" customWidth="1"/>
    <col min="15013" max="15020" width="11" style="7" customWidth="1"/>
    <col min="15021" max="15265" width="9.140625" style="7"/>
    <col min="15266" max="15266" width="20.140625" style="7" customWidth="1"/>
    <col min="15267" max="15267" width="4" style="7" customWidth="1"/>
    <col min="15268" max="15268" width="19.5703125" style="7" customWidth="1"/>
    <col min="15269" max="15276" width="11" style="7" customWidth="1"/>
    <col min="15277" max="15521" width="9.140625" style="7"/>
    <col min="15522" max="15522" width="20.140625" style="7" customWidth="1"/>
    <col min="15523" max="15523" width="4" style="7" customWidth="1"/>
    <col min="15524" max="15524" width="19.5703125" style="7" customWidth="1"/>
    <col min="15525" max="15532" width="11" style="7" customWidth="1"/>
    <col min="15533" max="15777" width="9.140625" style="7"/>
    <col min="15778" max="15778" width="20.140625" style="7" customWidth="1"/>
    <col min="15779" max="15779" width="4" style="7" customWidth="1"/>
    <col min="15780" max="15780" width="19.5703125" style="7" customWidth="1"/>
    <col min="15781" max="15788" width="11" style="7" customWidth="1"/>
    <col min="15789" max="16033" width="9.140625" style="7"/>
    <col min="16034" max="16034" width="20.140625" style="7" customWidth="1"/>
    <col min="16035" max="16035" width="4" style="7" customWidth="1"/>
    <col min="16036" max="16036" width="19.5703125" style="7" customWidth="1"/>
    <col min="16037" max="16044" width="11" style="7" customWidth="1"/>
    <col min="16045" max="16384" width="9.140625" style="7"/>
  </cols>
  <sheetData>
    <row r="1" spans="1:3" ht="30" customHeight="1" x14ac:dyDescent="0.25">
      <c r="A1" s="641" t="s">
        <v>89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289">
        <f>SUM(B7:B21)</f>
        <v>57824020</v>
      </c>
      <c r="C5" s="289">
        <f>SUM(C7:C21)</f>
        <v>17989943.479999997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291" t="s">
        <v>8</v>
      </c>
      <c r="B7" s="315">
        <v>18179863.460000001</v>
      </c>
      <c r="C7" s="315">
        <v>5820613.7999999998</v>
      </c>
    </row>
    <row r="8" spans="1:3" s="12" customFormat="1" ht="23.25" x14ac:dyDescent="0.25">
      <c r="A8" s="291" t="s">
        <v>76</v>
      </c>
      <c r="B8" s="315">
        <v>3940.09</v>
      </c>
      <c r="C8" s="315">
        <v>3940.09</v>
      </c>
    </row>
    <row r="9" spans="1:3" s="12" customFormat="1" x14ac:dyDescent="0.25">
      <c r="A9" s="291" t="s">
        <v>13</v>
      </c>
      <c r="B9" s="315">
        <v>12600</v>
      </c>
      <c r="C9" s="315"/>
    </row>
    <row r="10" spans="1:3" s="12" customFormat="1" x14ac:dyDescent="0.25">
      <c r="A10" s="291" t="s">
        <v>9</v>
      </c>
      <c r="B10" s="315">
        <v>5489879.4500000002</v>
      </c>
      <c r="C10" s="315">
        <v>1718160.91</v>
      </c>
    </row>
    <row r="11" spans="1:3" s="12" customFormat="1" x14ac:dyDescent="0.25">
      <c r="A11" s="291" t="s">
        <v>10</v>
      </c>
      <c r="B11" s="315">
        <v>139900</v>
      </c>
      <c r="C11" s="315">
        <v>16256.14</v>
      </c>
    </row>
    <row r="12" spans="1:3" s="12" customFormat="1" x14ac:dyDescent="0.25">
      <c r="A12" s="291" t="s">
        <v>15</v>
      </c>
      <c r="B12" s="315">
        <v>201000</v>
      </c>
      <c r="C12" s="315">
        <v>52976.94</v>
      </c>
    </row>
    <row r="13" spans="1:3" s="12" customFormat="1" ht="23.25" x14ac:dyDescent="0.25">
      <c r="A13" s="291" t="s">
        <v>14</v>
      </c>
      <c r="B13" s="315">
        <v>0</v>
      </c>
      <c r="C13" s="315"/>
    </row>
    <row r="14" spans="1:3" s="12" customFormat="1" x14ac:dyDescent="0.25">
      <c r="A14" s="291" t="s">
        <v>16</v>
      </c>
      <c r="B14" s="315"/>
      <c r="C14" s="315">
        <v>0</v>
      </c>
    </row>
    <row r="15" spans="1:3" s="12" customFormat="1" x14ac:dyDescent="0.25">
      <c r="A15" s="291" t="s">
        <v>11</v>
      </c>
      <c r="B15" s="315">
        <v>12521620</v>
      </c>
      <c r="C15" s="315">
        <v>4725126.46</v>
      </c>
    </row>
    <row r="16" spans="1:3" s="12" customFormat="1" x14ac:dyDescent="0.25">
      <c r="A16" s="291" t="s">
        <v>12</v>
      </c>
      <c r="B16" s="315">
        <v>17208626</v>
      </c>
      <c r="C16" s="315">
        <v>3701874.34</v>
      </c>
    </row>
    <row r="17" spans="1:3" s="12" customFormat="1" ht="30" customHeight="1" x14ac:dyDescent="0.25">
      <c r="A17" s="291" t="s">
        <v>77</v>
      </c>
      <c r="B17" s="315">
        <v>110000</v>
      </c>
      <c r="C17" s="315">
        <v>0</v>
      </c>
    </row>
    <row r="18" spans="1:3" s="12" customFormat="1" x14ac:dyDescent="0.25">
      <c r="A18" s="291" t="s">
        <v>78</v>
      </c>
      <c r="B18" s="315">
        <v>98000</v>
      </c>
      <c r="C18" s="315">
        <v>59839.199999999997</v>
      </c>
    </row>
    <row r="19" spans="1:3" s="12" customFormat="1" x14ac:dyDescent="0.25">
      <c r="A19" s="292" t="s">
        <v>5</v>
      </c>
      <c r="B19" s="315">
        <v>40000</v>
      </c>
      <c r="C19" s="315">
        <v>5661.1</v>
      </c>
    </row>
    <row r="20" spans="1:3" s="12" customFormat="1" ht="25.5" x14ac:dyDescent="0.25">
      <c r="A20" s="292" t="s">
        <v>6</v>
      </c>
      <c r="B20" s="315">
        <v>490500</v>
      </c>
      <c r="C20" s="315">
        <v>34200</v>
      </c>
    </row>
    <row r="21" spans="1:3" s="12" customFormat="1" ht="25.5" x14ac:dyDescent="0.25">
      <c r="A21" s="292" t="s">
        <v>7</v>
      </c>
      <c r="B21" s="315">
        <v>3328091</v>
      </c>
      <c r="C21" s="315">
        <v>1851294.5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289">
        <f>SUM(B28:B40)</f>
        <v>78647621.600000009</v>
      </c>
      <c r="C26" s="289">
        <f>SUM(C28:C40)</f>
        <v>22240950.210000001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291" t="s">
        <v>8</v>
      </c>
      <c r="B28" s="314">
        <v>34997539</v>
      </c>
      <c r="C28" s="314">
        <v>10824666.140000001</v>
      </c>
    </row>
    <row r="29" spans="1:3" s="12" customFormat="1" x14ac:dyDescent="0.25">
      <c r="A29" s="291" t="s">
        <v>81</v>
      </c>
      <c r="B29" s="314">
        <v>47500</v>
      </c>
      <c r="C29" s="314">
        <v>4474.74</v>
      </c>
    </row>
    <row r="30" spans="1:3" s="12" customFormat="1" x14ac:dyDescent="0.25">
      <c r="A30" s="291" t="s">
        <v>13</v>
      </c>
      <c r="B30" s="314">
        <v>75500</v>
      </c>
      <c r="C30" s="314"/>
    </row>
    <row r="31" spans="1:3" s="12" customFormat="1" x14ac:dyDescent="0.25">
      <c r="A31" s="291" t="s">
        <v>9</v>
      </c>
      <c r="B31" s="314">
        <v>10582961</v>
      </c>
      <c r="C31" s="314">
        <v>3234792.69</v>
      </c>
    </row>
    <row r="32" spans="1:3" s="12" customFormat="1" x14ac:dyDescent="0.25">
      <c r="A32" s="291" t="s">
        <v>10</v>
      </c>
      <c r="B32" s="314">
        <v>247180</v>
      </c>
      <c r="C32" s="314">
        <v>20123.71</v>
      </c>
    </row>
    <row r="33" spans="1:3" s="12" customFormat="1" ht="23.25" x14ac:dyDescent="0.25">
      <c r="A33" s="291" t="s">
        <v>14</v>
      </c>
      <c r="B33" s="314">
        <v>261050</v>
      </c>
      <c r="C33" s="314">
        <v>124098</v>
      </c>
    </row>
    <row r="34" spans="1:3" s="12" customFormat="1" x14ac:dyDescent="0.25">
      <c r="A34" s="291" t="s">
        <v>18</v>
      </c>
      <c r="B34" s="314">
        <v>350000</v>
      </c>
      <c r="C34" s="314">
        <v>164891.79999999999</v>
      </c>
    </row>
    <row r="35" spans="1:3" s="12" customFormat="1" x14ac:dyDescent="0.25">
      <c r="A35" s="291" t="s">
        <v>11</v>
      </c>
      <c r="B35" s="314">
        <v>494628</v>
      </c>
      <c r="C35" s="314">
        <v>86451.75</v>
      </c>
    </row>
    <row r="36" spans="1:3" s="12" customFormat="1" x14ac:dyDescent="0.25">
      <c r="A36" s="291" t="s">
        <v>12</v>
      </c>
      <c r="B36" s="315">
        <v>5373630.7000000002</v>
      </c>
      <c r="C36" s="315">
        <v>325876.17</v>
      </c>
    </row>
    <row r="37" spans="1:3" s="12" customFormat="1" x14ac:dyDescent="0.25">
      <c r="A37" s="291" t="s">
        <v>82</v>
      </c>
      <c r="B37" s="315">
        <v>195000</v>
      </c>
      <c r="C37" s="315">
        <v>28967.93</v>
      </c>
    </row>
    <row r="38" spans="1:3" s="12" customFormat="1" x14ac:dyDescent="0.25">
      <c r="A38" s="292" t="s">
        <v>5</v>
      </c>
      <c r="B38" s="315">
        <v>550000</v>
      </c>
      <c r="C38" s="315">
        <v>118115.21</v>
      </c>
    </row>
    <row r="39" spans="1:3" s="12" customFormat="1" ht="25.5" x14ac:dyDescent="0.25">
      <c r="A39" s="292" t="s">
        <v>6</v>
      </c>
      <c r="B39" s="315">
        <v>15161880</v>
      </c>
      <c r="C39" s="315">
        <v>5408374.5</v>
      </c>
    </row>
    <row r="40" spans="1:3" s="12" customFormat="1" ht="25.5" x14ac:dyDescent="0.25">
      <c r="A40" s="292" t="s">
        <v>7</v>
      </c>
      <c r="B40" s="315">
        <v>10310752.9</v>
      </c>
      <c r="C40" s="315">
        <v>1900117.57</v>
      </c>
    </row>
    <row r="41" spans="1:3" s="12" customFormat="1" x14ac:dyDescent="0.25">
      <c r="A41" s="14"/>
      <c r="B41" s="14"/>
      <c r="C41" s="14"/>
    </row>
    <row r="42" spans="1:3" s="12" customFormat="1" x14ac:dyDescent="0.25">
      <c r="A42" s="15" t="s">
        <v>0</v>
      </c>
      <c r="B42" s="15" t="s">
        <v>2</v>
      </c>
      <c r="C42" s="15" t="s">
        <v>3</v>
      </c>
    </row>
    <row r="43" spans="1:3" s="12" customFormat="1" x14ac:dyDescent="0.25">
      <c r="A43" s="15" t="s">
        <v>1</v>
      </c>
      <c r="B43" s="15">
        <v>2</v>
      </c>
      <c r="C43" s="15">
        <v>3</v>
      </c>
    </row>
    <row r="44" spans="1:3" s="12" customFormat="1" x14ac:dyDescent="0.25">
      <c r="A44" s="3" t="s">
        <v>35</v>
      </c>
      <c r="B44" s="8">
        <f>SUM(B46:B57)</f>
        <v>54359325.850000001</v>
      </c>
      <c r="C44" s="8">
        <f>SUM(C46:C57)</f>
        <v>17403128.579999998</v>
      </c>
    </row>
    <row r="45" spans="1:3" s="12" customFormat="1" x14ac:dyDescent="0.25">
      <c r="A45" s="10" t="s">
        <v>4</v>
      </c>
      <c r="B45" s="11"/>
      <c r="C45" s="11"/>
    </row>
    <row r="46" spans="1:3" s="12" customFormat="1" x14ac:dyDescent="0.25">
      <c r="A46" s="291" t="s">
        <v>8</v>
      </c>
      <c r="B46" s="306">
        <v>24788966</v>
      </c>
      <c r="C46" s="315">
        <v>6279833.3700000001</v>
      </c>
    </row>
    <row r="47" spans="1:3" s="12" customFormat="1" x14ac:dyDescent="0.25">
      <c r="A47" s="291" t="s">
        <v>79</v>
      </c>
      <c r="B47" s="306">
        <v>0</v>
      </c>
      <c r="C47" s="315"/>
    </row>
    <row r="48" spans="1:3" s="12" customFormat="1" x14ac:dyDescent="0.25">
      <c r="A48" s="291" t="s">
        <v>9</v>
      </c>
      <c r="B48" s="306">
        <v>7492308</v>
      </c>
      <c r="C48" s="315">
        <v>1874940.67</v>
      </c>
    </row>
    <row r="49" spans="1:3" s="12" customFormat="1" x14ac:dyDescent="0.25">
      <c r="A49" s="291" t="s">
        <v>10</v>
      </c>
      <c r="B49" s="306">
        <v>170000</v>
      </c>
      <c r="C49" s="315">
        <v>31375.98</v>
      </c>
    </row>
    <row r="50" spans="1:3" s="12" customFormat="1" x14ac:dyDescent="0.25">
      <c r="A50" s="291" t="s">
        <v>15</v>
      </c>
      <c r="B50" s="306">
        <v>220000</v>
      </c>
      <c r="C50" s="315">
        <v>98693.02</v>
      </c>
    </row>
    <row r="51" spans="1:3" s="12" customFormat="1" x14ac:dyDescent="0.25">
      <c r="A51" s="291" t="s">
        <v>11</v>
      </c>
      <c r="B51" s="306">
        <v>207900</v>
      </c>
      <c r="C51" s="315">
        <v>105460</v>
      </c>
    </row>
    <row r="52" spans="1:3" s="12" customFormat="1" x14ac:dyDescent="0.25">
      <c r="A52" s="291" t="s">
        <v>12</v>
      </c>
      <c r="B52" s="306">
        <v>7112067</v>
      </c>
      <c r="C52" s="315">
        <v>636795.04</v>
      </c>
    </row>
    <row r="53" spans="1:3" s="12" customFormat="1" x14ac:dyDescent="0.25">
      <c r="A53" s="291" t="s">
        <v>72</v>
      </c>
      <c r="B53" s="306">
        <v>32000</v>
      </c>
      <c r="C53" s="315"/>
    </row>
    <row r="54" spans="1:3" s="12" customFormat="1" ht="23.25" x14ac:dyDescent="0.25">
      <c r="A54" s="291" t="s">
        <v>80</v>
      </c>
      <c r="B54" s="306">
        <v>20000</v>
      </c>
      <c r="C54" s="315"/>
    </row>
    <row r="55" spans="1:3" s="12" customFormat="1" x14ac:dyDescent="0.25">
      <c r="A55" s="292" t="s">
        <v>5</v>
      </c>
      <c r="B55" s="306">
        <v>0</v>
      </c>
      <c r="C55" s="315"/>
    </row>
    <row r="56" spans="1:3" s="12" customFormat="1" ht="25.5" x14ac:dyDescent="0.25">
      <c r="A56" s="292" t="s">
        <v>6</v>
      </c>
      <c r="B56" s="306">
        <v>6600000</v>
      </c>
      <c r="C56" s="315">
        <v>6580000</v>
      </c>
    </row>
    <row r="57" spans="1:3" s="12" customFormat="1" ht="25.5" x14ac:dyDescent="0.25">
      <c r="A57" s="292" t="s">
        <v>7</v>
      </c>
      <c r="B57" s="306">
        <v>7716084.8499999996</v>
      </c>
      <c r="C57" s="315">
        <v>1796030.5</v>
      </c>
    </row>
    <row r="58" spans="1:3" s="12" customFormat="1" x14ac:dyDescent="0.25">
      <c r="A58" s="10"/>
      <c r="B58" s="307"/>
      <c r="C58" s="307"/>
    </row>
    <row r="59" spans="1:3" s="12" customFormat="1" x14ac:dyDescent="0.25">
      <c r="A59" s="15" t="s">
        <v>0</v>
      </c>
      <c r="B59" s="15" t="s">
        <v>2</v>
      </c>
      <c r="C59" s="15" t="s">
        <v>3</v>
      </c>
    </row>
    <row r="60" spans="1:3" s="12" customFormat="1" x14ac:dyDescent="0.25">
      <c r="A60" s="15" t="s">
        <v>1</v>
      </c>
      <c r="B60" s="15">
        <v>2</v>
      </c>
      <c r="C60" s="15">
        <v>3</v>
      </c>
    </row>
    <row r="61" spans="1:3" s="12" customFormat="1" x14ac:dyDescent="0.25">
      <c r="A61" s="3" t="s">
        <v>20</v>
      </c>
      <c r="B61" s="289">
        <f>B63+B65+B66+B68+B69+B70+B72+B73+B74+B64+B67+B71</f>
        <v>31321700</v>
      </c>
      <c r="C61" s="289">
        <f>C63+C65+C66+C68+C69+C70+C72+C73+C74+C64+C67+C71</f>
        <v>6242832.6799999988</v>
      </c>
    </row>
    <row r="62" spans="1:3" s="12" customFormat="1" x14ac:dyDescent="0.25">
      <c r="A62" s="10" t="s">
        <v>4</v>
      </c>
      <c r="B62" s="259"/>
      <c r="C62" s="259"/>
    </row>
    <row r="63" spans="1:3" s="12" customFormat="1" x14ac:dyDescent="0.25">
      <c r="A63" s="291" t="s">
        <v>8</v>
      </c>
      <c r="B63" s="315">
        <v>13011059</v>
      </c>
      <c r="C63" s="315">
        <v>4122561.64</v>
      </c>
    </row>
    <row r="64" spans="1:3" s="12" customFormat="1" x14ac:dyDescent="0.25">
      <c r="A64" s="291" t="s">
        <v>13</v>
      </c>
      <c r="B64" s="315">
        <v>0</v>
      </c>
      <c r="C64" s="315">
        <v>0</v>
      </c>
    </row>
    <row r="65" spans="1:3" s="12" customFormat="1" x14ac:dyDescent="0.25">
      <c r="A65" s="291" t="s">
        <v>9</v>
      </c>
      <c r="B65" s="315">
        <v>3929341</v>
      </c>
      <c r="C65" s="315">
        <v>1236460.24</v>
      </c>
    </row>
    <row r="66" spans="1:3" s="12" customFormat="1" x14ac:dyDescent="0.25">
      <c r="A66" s="291" t="s">
        <v>10</v>
      </c>
      <c r="B66" s="315">
        <v>20000</v>
      </c>
      <c r="C66" s="315">
        <v>4624.41</v>
      </c>
    </row>
    <row r="67" spans="1:3" s="12" customFormat="1" ht="23.25" x14ac:dyDescent="0.25">
      <c r="A67" s="291" t="s">
        <v>14</v>
      </c>
      <c r="B67" s="315">
        <v>0</v>
      </c>
      <c r="C67" s="315"/>
    </row>
    <row r="68" spans="1:3" s="12" customFormat="1" x14ac:dyDescent="0.25">
      <c r="A68" s="291" t="s">
        <v>21</v>
      </c>
      <c r="B68" s="315">
        <v>68100</v>
      </c>
      <c r="C68" s="315">
        <v>16087.9</v>
      </c>
    </row>
    <row r="69" spans="1:3" s="12" customFormat="1" x14ac:dyDescent="0.25">
      <c r="A69" s="291" t="s">
        <v>11</v>
      </c>
      <c r="B69" s="315">
        <v>87858</v>
      </c>
      <c r="C69" s="315">
        <v>19407.599999999999</v>
      </c>
    </row>
    <row r="70" spans="1:3" s="12" customFormat="1" x14ac:dyDescent="0.25">
      <c r="A70" s="291" t="s">
        <v>12</v>
      </c>
      <c r="B70" s="315">
        <v>173100</v>
      </c>
      <c r="C70" s="315">
        <v>88345.52</v>
      </c>
    </row>
    <row r="71" spans="1:3" s="12" customFormat="1" x14ac:dyDescent="0.25">
      <c r="A71" s="291" t="s">
        <v>72</v>
      </c>
      <c r="B71" s="315">
        <v>40200</v>
      </c>
      <c r="C71" s="315">
        <v>22011.93</v>
      </c>
    </row>
    <row r="72" spans="1:3" s="12" customFormat="1" x14ac:dyDescent="0.25">
      <c r="A72" s="292" t="s">
        <v>5</v>
      </c>
      <c r="B72" s="315"/>
      <c r="C72" s="315">
        <v>583.84</v>
      </c>
    </row>
    <row r="73" spans="1:3" s="12" customFormat="1" ht="25.5" x14ac:dyDescent="0.25">
      <c r="A73" s="292" t="s">
        <v>6</v>
      </c>
      <c r="B73" s="315">
        <v>10880000</v>
      </c>
      <c r="C73" s="315"/>
    </row>
    <row r="74" spans="1:3" s="12" customFormat="1" ht="25.5" x14ac:dyDescent="0.25">
      <c r="A74" s="292" t="s">
        <v>7</v>
      </c>
      <c r="B74" s="315">
        <v>3112042</v>
      </c>
      <c r="C74" s="315">
        <v>732749.6</v>
      </c>
    </row>
    <row r="75" spans="1:3" s="12" customFormat="1" x14ac:dyDescent="0.25">
      <c r="A75" s="14"/>
      <c r="B75" s="14"/>
      <c r="C75" s="14"/>
    </row>
    <row r="76" spans="1:3" s="12" customFormat="1" x14ac:dyDescent="0.25">
      <c r="A76" s="14"/>
      <c r="B76" s="14"/>
      <c r="C76" s="14"/>
    </row>
    <row r="77" spans="1:3" s="12" customFormat="1" x14ac:dyDescent="0.25">
      <c r="A77" s="15" t="s">
        <v>0</v>
      </c>
      <c r="B77" s="15" t="s">
        <v>2</v>
      </c>
      <c r="C77" s="15" t="s">
        <v>3</v>
      </c>
    </row>
    <row r="78" spans="1:3" s="12" customFormat="1" x14ac:dyDescent="0.25">
      <c r="A78" s="15" t="s">
        <v>1</v>
      </c>
      <c r="B78" s="15">
        <v>2</v>
      </c>
      <c r="C78" s="15">
        <v>3</v>
      </c>
    </row>
    <row r="79" spans="1:3" s="12" customFormat="1" x14ac:dyDescent="0.25">
      <c r="A79" s="3" t="s">
        <v>23</v>
      </c>
      <c r="B79" s="289">
        <f>B81+B83+B84+B87+B89+B90+B91+B92+B82+B85+B86+B88</f>
        <v>103458684.34</v>
      </c>
      <c r="C79" s="289">
        <f>C81+C83+C84+C87+C89+C90+C91+C92+C82+C85+C86+C88</f>
        <v>20694625.599999998</v>
      </c>
    </row>
    <row r="80" spans="1:3" s="12" customFormat="1" x14ac:dyDescent="0.25">
      <c r="A80" s="10" t="s">
        <v>4</v>
      </c>
      <c r="B80" s="259"/>
      <c r="C80" s="259"/>
    </row>
    <row r="81" spans="1:3" s="12" customFormat="1" x14ac:dyDescent="0.25">
      <c r="A81" s="13" t="s">
        <v>8</v>
      </c>
      <c r="B81" s="303">
        <v>45609184</v>
      </c>
      <c r="C81" s="303">
        <v>5362770.0999999996</v>
      </c>
    </row>
    <row r="82" spans="1:3" s="12" customFormat="1" x14ac:dyDescent="0.25">
      <c r="A82" s="13" t="s">
        <v>13</v>
      </c>
      <c r="B82" s="306">
        <v>4000</v>
      </c>
      <c r="C82" s="303">
        <v>1000</v>
      </c>
    </row>
    <row r="83" spans="1:3" s="12" customFormat="1" x14ac:dyDescent="0.25">
      <c r="A83" s="13" t="s">
        <v>9</v>
      </c>
      <c r="B83" s="302">
        <v>14816309</v>
      </c>
      <c r="C83" s="303">
        <v>1618644.79</v>
      </c>
    </row>
    <row r="84" spans="1:3" s="12" customFormat="1" x14ac:dyDescent="0.25">
      <c r="A84" s="13" t="s">
        <v>10</v>
      </c>
      <c r="B84" s="306">
        <v>20800</v>
      </c>
      <c r="C84" s="303">
        <v>6314.51</v>
      </c>
    </row>
    <row r="85" spans="1:3" s="12" customFormat="1" ht="23.25" x14ac:dyDescent="0.25">
      <c r="A85" s="13" t="s">
        <v>14</v>
      </c>
      <c r="B85" s="306">
        <v>172000</v>
      </c>
      <c r="C85" s="303">
        <v>7500</v>
      </c>
    </row>
    <row r="86" spans="1:3" s="12" customFormat="1" x14ac:dyDescent="0.25">
      <c r="A86" s="13" t="s">
        <v>21</v>
      </c>
      <c r="B86" s="306">
        <v>99000</v>
      </c>
      <c r="C86" s="303">
        <v>11256.02</v>
      </c>
    </row>
    <row r="87" spans="1:3" s="12" customFormat="1" x14ac:dyDescent="0.25">
      <c r="A87" s="13" t="s">
        <v>11</v>
      </c>
      <c r="B87" s="306">
        <v>9000</v>
      </c>
      <c r="C87" s="303">
        <v>23962</v>
      </c>
    </row>
    <row r="88" spans="1:3" s="12" customFormat="1" x14ac:dyDescent="0.25">
      <c r="A88" s="291" t="s">
        <v>73</v>
      </c>
      <c r="B88" s="306">
        <v>150000</v>
      </c>
      <c r="C88" s="303"/>
    </row>
    <row r="89" spans="1:3" s="12" customFormat="1" x14ac:dyDescent="0.25">
      <c r="A89" s="291" t="s">
        <v>12</v>
      </c>
      <c r="B89" s="306">
        <v>10423561</v>
      </c>
      <c r="C89" s="303">
        <v>414020.68</v>
      </c>
    </row>
    <row r="90" spans="1:3" s="12" customFormat="1" x14ac:dyDescent="0.25">
      <c r="A90" s="292" t="s">
        <v>5</v>
      </c>
      <c r="B90" s="306">
        <v>353000</v>
      </c>
      <c r="C90" s="303">
        <v>29140</v>
      </c>
    </row>
    <row r="91" spans="1:3" s="12" customFormat="1" ht="25.5" x14ac:dyDescent="0.25">
      <c r="A91" s="292" t="s">
        <v>6</v>
      </c>
      <c r="B91" s="306">
        <v>13200000</v>
      </c>
      <c r="C91" s="303">
        <v>8421315</v>
      </c>
    </row>
    <row r="92" spans="1:3" s="12" customFormat="1" ht="25.5" x14ac:dyDescent="0.25">
      <c r="A92" s="292" t="s">
        <v>7</v>
      </c>
      <c r="B92" s="302">
        <v>18601830.34</v>
      </c>
      <c r="C92" s="303">
        <v>4798702.5</v>
      </c>
    </row>
    <row r="93" spans="1:3" s="12" customFormat="1" x14ac:dyDescent="0.25">
      <c r="A93" s="14"/>
      <c r="B93" s="14"/>
      <c r="C93" s="14"/>
    </row>
    <row r="94" spans="1:3" s="12" customFormat="1" x14ac:dyDescent="0.25">
      <c r="A94" s="15" t="s">
        <v>0</v>
      </c>
      <c r="B94" s="15" t="s">
        <v>2</v>
      </c>
      <c r="C94" s="15" t="s">
        <v>3</v>
      </c>
    </row>
    <row r="95" spans="1:3" s="12" customFormat="1" x14ac:dyDescent="0.25">
      <c r="A95" s="15" t="s">
        <v>1</v>
      </c>
      <c r="B95" s="15">
        <v>2</v>
      </c>
      <c r="C95" s="15">
        <v>3</v>
      </c>
    </row>
    <row r="96" spans="1:3" s="12" customFormat="1" ht="18" customHeight="1" x14ac:dyDescent="0.25">
      <c r="A96" s="3" t="s">
        <v>24</v>
      </c>
      <c r="B96" s="289">
        <f>SUM(B98:B110)</f>
        <v>54816720</v>
      </c>
      <c r="C96" s="289">
        <f>SUM(C98:C110)</f>
        <v>17728293.34</v>
      </c>
    </row>
    <row r="97" spans="1:3" s="12" customFormat="1" x14ac:dyDescent="0.25">
      <c r="A97" s="10" t="s">
        <v>4</v>
      </c>
      <c r="B97" s="259"/>
      <c r="C97" s="259"/>
    </row>
    <row r="98" spans="1:3" s="12" customFormat="1" x14ac:dyDescent="0.25">
      <c r="A98" s="13" t="s">
        <v>8</v>
      </c>
      <c r="B98" s="306">
        <v>27254948</v>
      </c>
      <c r="C98" s="306">
        <v>9381744.6999999993</v>
      </c>
    </row>
    <row r="99" spans="1:3" s="12" customFormat="1" x14ac:dyDescent="0.25">
      <c r="A99" s="13" t="s">
        <v>13</v>
      </c>
      <c r="B99" s="306">
        <v>0</v>
      </c>
      <c r="C99" s="306">
        <v>0</v>
      </c>
    </row>
    <row r="100" spans="1:3" s="12" customFormat="1" x14ac:dyDescent="0.25">
      <c r="A100" s="13" t="s">
        <v>9</v>
      </c>
      <c r="B100" s="306">
        <v>8205552</v>
      </c>
      <c r="C100" s="306">
        <v>2792571.5</v>
      </c>
    </row>
    <row r="101" spans="1:3" s="12" customFormat="1" x14ac:dyDescent="0.25">
      <c r="A101" s="13" t="s">
        <v>10</v>
      </c>
      <c r="B101" s="306">
        <v>146420</v>
      </c>
      <c r="C101" s="306">
        <v>32579.07</v>
      </c>
    </row>
    <row r="102" spans="1:3" s="12" customFormat="1" ht="23.25" x14ac:dyDescent="0.25">
      <c r="A102" s="13" t="s">
        <v>14</v>
      </c>
      <c r="B102" s="306">
        <v>0</v>
      </c>
      <c r="C102" s="306">
        <v>0</v>
      </c>
    </row>
    <row r="103" spans="1:3" s="12" customFormat="1" x14ac:dyDescent="0.25">
      <c r="A103" s="13" t="s">
        <v>21</v>
      </c>
      <c r="B103" s="306">
        <v>333609</v>
      </c>
      <c r="C103" s="306">
        <v>207686.22999999998</v>
      </c>
    </row>
    <row r="104" spans="1:3" s="12" customFormat="1" x14ac:dyDescent="0.25">
      <c r="A104" s="13" t="s">
        <v>11</v>
      </c>
      <c r="B104" s="306">
        <v>254020</v>
      </c>
      <c r="C104" s="306">
        <v>54212.5</v>
      </c>
    </row>
    <row r="105" spans="1:3" s="12" customFormat="1" x14ac:dyDescent="0.25">
      <c r="A105" s="13" t="s">
        <v>12</v>
      </c>
      <c r="B105" s="306">
        <v>8613374</v>
      </c>
      <c r="C105" s="307">
        <v>367245.6</v>
      </c>
    </row>
    <row r="106" spans="1:3" s="12" customFormat="1" x14ac:dyDescent="0.25">
      <c r="A106" s="13" t="s">
        <v>72</v>
      </c>
      <c r="B106" s="315">
        <v>95886</v>
      </c>
      <c r="C106" s="307">
        <v>19977.53</v>
      </c>
    </row>
    <row r="107" spans="1:3" s="12" customFormat="1" ht="14.25" customHeight="1" x14ac:dyDescent="0.25">
      <c r="A107" s="13" t="s">
        <v>90</v>
      </c>
      <c r="B107" s="315">
        <v>286676</v>
      </c>
      <c r="C107" s="307">
        <v>52676</v>
      </c>
    </row>
    <row r="108" spans="1:3" s="12" customFormat="1" x14ac:dyDescent="0.25">
      <c r="A108" s="13" t="s">
        <v>5</v>
      </c>
      <c r="B108" s="306">
        <v>78000</v>
      </c>
      <c r="C108" s="307">
        <v>46832.45</v>
      </c>
    </row>
    <row r="109" spans="1:3" s="12" customFormat="1" ht="25.5" x14ac:dyDescent="0.25">
      <c r="A109" s="10" t="s">
        <v>6</v>
      </c>
      <c r="B109" s="306">
        <v>3817057</v>
      </c>
      <c r="C109" s="306">
        <v>3539698</v>
      </c>
    </row>
    <row r="110" spans="1:3" s="12" customFormat="1" ht="25.5" x14ac:dyDescent="0.25">
      <c r="A110" s="10" t="s">
        <v>7</v>
      </c>
      <c r="B110" s="306">
        <v>5731178</v>
      </c>
      <c r="C110" s="306">
        <v>1233069.76</v>
      </c>
    </row>
    <row r="111" spans="1:3" s="12" customFormat="1" x14ac:dyDescent="0.25">
      <c r="A111" s="14"/>
      <c r="B111" s="14"/>
      <c r="C111" s="14"/>
    </row>
    <row r="112" spans="1:3" s="12" customFormat="1" x14ac:dyDescent="0.25">
      <c r="A112" s="15" t="s">
        <v>0</v>
      </c>
      <c r="B112" s="15" t="s">
        <v>2</v>
      </c>
      <c r="C112" s="15" t="s">
        <v>3</v>
      </c>
    </row>
    <row r="113" spans="1:3" s="12" customFormat="1" x14ac:dyDescent="0.25">
      <c r="A113" s="15" t="s">
        <v>1</v>
      </c>
      <c r="B113" s="15">
        <v>2</v>
      </c>
      <c r="C113" s="15">
        <v>3</v>
      </c>
    </row>
    <row r="114" spans="1:3" s="12" customFormat="1" x14ac:dyDescent="0.25">
      <c r="A114" s="3" t="s">
        <v>25</v>
      </c>
      <c r="B114" s="8">
        <f>SUM(B116:B126)</f>
        <v>50604393.25</v>
      </c>
      <c r="C114" s="8">
        <f>SUM(C116:C126)</f>
        <v>12450275.620000003</v>
      </c>
    </row>
    <row r="115" spans="1:3" s="12" customFormat="1" x14ac:dyDescent="0.25">
      <c r="A115" s="10" t="s">
        <v>4</v>
      </c>
      <c r="B115" s="11"/>
      <c r="C115" s="11"/>
    </row>
    <row r="116" spans="1:3" s="12" customFormat="1" x14ac:dyDescent="0.25">
      <c r="A116" s="13" t="s">
        <v>8</v>
      </c>
      <c r="B116" s="306">
        <v>24618738.639999997</v>
      </c>
      <c r="C116" s="306">
        <v>7485025.7999999998</v>
      </c>
    </row>
    <row r="117" spans="1:3" s="12" customFormat="1" x14ac:dyDescent="0.25">
      <c r="A117" s="13" t="s">
        <v>13</v>
      </c>
      <c r="B117" s="306"/>
      <c r="C117" s="306"/>
    </row>
    <row r="118" spans="1:3" s="12" customFormat="1" x14ac:dyDescent="0.25">
      <c r="A118" s="13" t="s">
        <v>9</v>
      </c>
      <c r="B118" s="306">
        <v>7434859.1899999995</v>
      </c>
      <c r="C118" s="306">
        <v>1820031.45</v>
      </c>
    </row>
    <row r="119" spans="1:3" s="12" customFormat="1" x14ac:dyDescent="0.25">
      <c r="A119" s="13" t="s">
        <v>10</v>
      </c>
      <c r="B119" s="306">
        <v>146000</v>
      </c>
      <c r="C119" s="306">
        <v>33235.5</v>
      </c>
    </row>
    <row r="120" spans="1:3" s="12" customFormat="1" ht="23.25" x14ac:dyDescent="0.25">
      <c r="A120" s="13" t="s">
        <v>14</v>
      </c>
      <c r="B120" s="306"/>
      <c r="C120" s="306"/>
    </row>
    <row r="121" spans="1:3" s="12" customFormat="1" x14ac:dyDescent="0.25">
      <c r="A121" s="13" t="s">
        <v>21</v>
      </c>
      <c r="B121" s="306">
        <v>540000</v>
      </c>
      <c r="C121" s="306">
        <v>92910.13</v>
      </c>
    </row>
    <row r="122" spans="1:3" s="12" customFormat="1" x14ac:dyDescent="0.25">
      <c r="A122" s="13" t="s">
        <v>11</v>
      </c>
      <c r="B122" s="306">
        <v>508000</v>
      </c>
      <c r="C122" s="306">
        <v>59686.879999999997</v>
      </c>
    </row>
    <row r="123" spans="1:3" s="12" customFormat="1" x14ac:dyDescent="0.25">
      <c r="A123" s="13" t="s">
        <v>12</v>
      </c>
      <c r="B123" s="306">
        <v>5815643.25</v>
      </c>
      <c r="C123" s="306">
        <v>281502.64</v>
      </c>
    </row>
    <row r="124" spans="1:3" s="12" customFormat="1" x14ac:dyDescent="0.25">
      <c r="A124" s="10" t="s">
        <v>5</v>
      </c>
      <c r="B124" s="306"/>
      <c r="C124" s="306"/>
    </row>
    <row r="125" spans="1:3" s="12" customFormat="1" ht="25.5" x14ac:dyDescent="0.25">
      <c r="A125" s="10" t="s">
        <v>6</v>
      </c>
      <c r="B125" s="306">
        <v>6263048.9699999997</v>
      </c>
      <c r="C125" s="306">
        <v>281605</v>
      </c>
    </row>
    <row r="126" spans="1:3" s="12" customFormat="1" ht="25.5" x14ac:dyDescent="0.25">
      <c r="A126" s="10" t="s">
        <v>7</v>
      </c>
      <c r="B126" s="306">
        <v>5278103.2</v>
      </c>
      <c r="C126" s="306">
        <v>2396278.2200000002</v>
      </c>
    </row>
    <row r="127" spans="1:3" s="12" customFormat="1" x14ac:dyDescent="0.25">
      <c r="A127" s="14"/>
      <c r="B127" s="14"/>
      <c r="C127" s="14"/>
    </row>
    <row r="128" spans="1:3" s="12" customFormat="1" ht="15.75" x14ac:dyDescent="0.25">
      <c r="A128" s="16" t="s">
        <v>0</v>
      </c>
      <c r="B128" s="16" t="s">
        <v>2</v>
      </c>
      <c r="C128" s="16" t="s">
        <v>3</v>
      </c>
    </row>
    <row r="129" spans="1:3" s="12" customFormat="1" ht="15.75" x14ac:dyDescent="0.25">
      <c r="A129" s="16" t="s">
        <v>1</v>
      </c>
      <c r="B129" s="16">
        <v>2</v>
      </c>
      <c r="C129" s="16">
        <v>3</v>
      </c>
    </row>
    <row r="130" spans="1:3" s="12" customFormat="1" x14ac:dyDescent="0.25">
      <c r="A130" s="3" t="s">
        <v>26</v>
      </c>
      <c r="B130" s="8">
        <f>SUM(B132:B142)</f>
        <v>40569400.93</v>
      </c>
      <c r="C130" s="8">
        <f>SUM(C132:C142)</f>
        <v>9674267.8300000001</v>
      </c>
    </row>
    <row r="131" spans="1:3" s="12" customFormat="1" ht="15.75" x14ac:dyDescent="0.25">
      <c r="A131" s="17" t="s">
        <v>4</v>
      </c>
      <c r="B131" s="18"/>
      <c r="C131" s="18"/>
    </row>
    <row r="132" spans="1:3" s="12" customFormat="1" x14ac:dyDescent="0.25">
      <c r="A132" s="19" t="s">
        <v>8</v>
      </c>
      <c r="B132" s="315">
        <v>22420444</v>
      </c>
      <c r="C132" s="315">
        <v>4606099.45</v>
      </c>
    </row>
    <row r="133" spans="1:3" s="12" customFormat="1" x14ac:dyDescent="0.25">
      <c r="A133" s="19" t="s">
        <v>13</v>
      </c>
      <c r="B133" s="315"/>
      <c r="C133" s="315"/>
    </row>
    <row r="134" spans="1:3" s="12" customFormat="1" x14ac:dyDescent="0.25">
      <c r="A134" s="19" t="s">
        <v>9</v>
      </c>
      <c r="B134" s="315">
        <v>6771186</v>
      </c>
      <c r="C134" s="315">
        <v>1749136.02</v>
      </c>
    </row>
    <row r="135" spans="1:3" s="12" customFormat="1" x14ac:dyDescent="0.25">
      <c r="A135" s="19" t="s">
        <v>10</v>
      </c>
      <c r="B135" s="315">
        <v>19000</v>
      </c>
      <c r="C135" s="315">
        <v>18503.75</v>
      </c>
    </row>
    <row r="136" spans="1:3" s="12" customFormat="1" ht="27" customHeight="1" x14ac:dyDescent="0.25">
      <c r="A136" s="19" t="s">
        <v>14</v>
      </c>
      <c r="B136" s="315"/>
      <c r="C136" s="315"/>
    </row>
    <row r="137" spans="1:3" s="12" customFormat="1" x14ac:dyDescent="0.25">
      <c r="A137" s="19" t="s">
        <v>15</v>
      </c>
      <c r="B137" s="315">
        <v>265000</v>
      </c>
      <c r="C137" s="315">
        <v>102226.21</v>
      </c>
    </row>
    <row r="138" spans="1:3" s="12" customFormat="1" x14ac:dyDescent="0.25">
      <c r="A138" s="19" t="s">
        <v>11</v>
      </c>
      <c r="B138" s="315">
        <v>25000</v>
      </c>
      <c r="C138" s="315">
        <v>12115</v>
      </c>
    </row>
    <row r="139" spans="1:3" s="12" customFormat="1" x14ac:dyDescent="0.25">
      <c r="A139" s="19" t="s">
        <v>12</v>
      </c>
      <c r="B139" s="315">
        <v>50000</v>
      </c>
      <c r="C139" s="315">
        <v>42725.599999999999</v>
      </c>
    </row>
    <row r="140" spans="1:3" s="12" customFormat="1" x14ac:dyDescent="0.25">
      <c r="A140" s="10" t="s">
        <v>5</v>
      </c>
      <c r="B140" s="315">
        <v>2345000</v>
      </c>
      <c r="C140" s="315">
        <v>953666</v>
      </c>
    </row>
    <row r="141" spans="1:3" s="12" customFormat="1" ht="25.5" x14ac:dyDescent="0.25">
      <c r="A141" s="10" t="s">
        <v>6</v>
      </c>
      <c r="B141" s="315">
        <v>150000</v>
      </c>
      <c r="C141" s="315">
        <v>66493</v>
      </c>
    </row>
    <row r="142" spans="1:3" s="12" customFormat="1" ht="25.5" x14ac:dyDescent="0.25">
      <c r="A142" s="10" t="s">
        <v>7</v>
      </c>
      <c r="B142" s="315">
        <v>8523770.9299999997</v>
      </c>
      <c r="C142" s="315">
        <v>2123302.7999999998</v>
      </c>
    </row>
    <row r="143" spans="1:3" s="12" customFormat="1" x14ac:dyDescent="0.25">
      <c r="A143" s="14"/>
      <c r="B143" s="14"/>
      <c r="C143" s="14"/>
    </row>
    <row r="144" spans="1:3" s="12" customFormat="1" x14ac:dyDescent="0.25">
      <c r="A144" s="21" t="s">
        <v>0</v>
      </c>
      <c r="B144" s="21" t="s">
        <v>2</v>
      </c>
      <c r="C144" s="21" t="s">
        <v>3</v>
      </c>
    </row>
    <row r="145" spans="1:3" s="12" customFormat="1" x14ac:dyDescent="0.25">
      <c r="A145" s="21" t="s">
        <v>1</v>
      </c>
      <c r="B145" s="21">
        <v>2</v>
      </c>
      <c r="C145" s="21">
        <v>3</v>
      </c>
    </row>
    <row r="146" spans="1:3" s="12" customFormat="1" x14ac:dyDescent="0.25">
      <c r="A146" s="4" t="s">
        <v>27</v>
      </c>
      <c r="B146" s="76">
        <f>B148+B150+B151+B152+B154+B155+B157+B158+B159+B149+B153+B156</f>
        <v>96438500</v>
      </c>
      <c r="C146" s="76">
        <f>C148+C150+C151+C152+C154+C155+C157+C158+C159+C149+C153+C156</f>
        <v>31300959.719999999</v>
      </c>
    </row>
    <row r="147" spans="1:3" s="12" customFormat="1" x14ac:dyDescent="0.25">
      <c r="A147" s="23" t="s">
        <v>4</v>
      </c>
      <c r="B147" s="77"/>
      <c r="C147" s="77"/>
    </row>
    <row r="148" spans="1:3" s="12" customFormat="1" x14ac:dyDescent="0.25">
      <c r="A148" s="264" t="s">
        <v>8</v>
      </c>
      <c r="B148" s="230">
        <v>69550000</v>
      </c>
      <c r="C148" s="230">
        <v>22930208.879999999</v>
      </c>
    </row>
    <row r="149" spans="1:3" s="12" customFormat="1" x14ac:dyDescent="0.25">
      <c r="A149" s="264" t="s">
        <v>83</v>
      </c>
      <c r="B149" s="230">
        <v>65100</v>
      </c>
      <c r="C149" s="230">
        <v>25075.83</v>
      </c>
    </row>
    <row r="150" spans="1:3" s="12" customFormat="1" x14ac:dyDescent="0.25">
      <c r="A150" s="264" t="s">
        <v>9</v>
      </c>
      <c r="B150" s="230">
        <v>21004100</v>
      </c>
      <c r="C150" s="230">
        <v>6804316.0800000001</v>
      </c>
    </row>
    <row r="151" spans="1:3" s="12" customFormat="1" x14ac:dyDescent="0.25">
      <c r="A151" s="264" t="s">
        <v>10</v>
      </c>
      <c r="B151" s="230">
        <v>58000</v>
      </c>
      <c r="C151" s="230">
        <v>15058.82</v>
      </c>
    </row>
    <row r="152" spans="1:3" s="12" customFormat="1" x14ac:dyDescent="0.25">
      <c r="A152" s="264" t="s">
        <v>15</v>
      </c>
      <c r="B152" s="230">
        <v>640500</v>
      </c>
      <c r="C152" s="230">
        <v>284536.49</v>
      </c>
    </row>
    <row r="153" spans="1:3" s="12" customFormat="1" ht="23.25" x14ac:dyDescent="0.25">
      <c r="A153" s="264" t="s">
        <v>14</v>
      </c>
      <c r="B153" s="230">
        <v>20000</v>
      </c>
      <c r="C153" s="230"/>
    </row>
    <row r="154" spans="1:3" s="12" customFormat="1" x14ac:dyDescent="0.25">
      <c r="A154" s="264" t="s">
        <v>11</v>
      </c>
      <c r="B154" s="230">
        <v>461400</v>
      </c>
      <c r="C154" s="230">
        <v>110900</v>
      </c>
    </row>
    <row r="155" spans="1:3" s="12" customFormat="1" x14ac:dyDescent="0.25">
      <c r="A155" s="264" t="s">
        <v>12</v>
      </c>
      <c r="B155" s="230">
        <v>907000</v>
      </c>
      <c r="C155" s="230">
        <v>283958</v>
      </c>
    </row>
    <row r="156" spans="1:3" s="12" customFormat="1" x14ac:dyDescent="0.25">
      <c r="A156" s="264" t="s">
        <v>74</v>
      </c>
      <c r="B156" s="230">
        <v>137000</v>
      </c>
      <c r="C156" s="230"/>
    </row>
    <row r="157" spans="1:3" s="12" customFormat="1" x14ac:dyDescent="0.25">
      <c r="A157" s="265" t="s">
        <v>5</v>
      </c>
      <c r="B157" s="230">
        <v>161900</v>
      </c>
      <c r="C157" s="230">
        <v>16300</v>
      </c>
    </row>
    <row r="158" spans="1:3" s="12" customFormat="1" ht="25.5" x14ac:dyDescent="0.25">
      <c r="A158" s="265" t="s">
        <v>6</v>
      </c>
      <c r="B158" s="230">
        <v>70000</v>
      </c>
      <c r="C158" s="230"/>
    </row>
    <row r="159" spans="1:3" s="12" customFormat="1" ht="25.5" x14ac:dyDescent="0.25">
      <c r="A159" s="265" t="s">
        <v>7</v>
      </c>
      <c r="B159" s="230">
        <v>3363500</v>
      </c>
      <c r="C159" s="230">
        <v>830605.62</v>
      </c>
    </row>
    <row r="160" spans="1:3" s="12" customFormat="1" x14ac:dyDescent="0.25">
      <c r="A160" s="287"/>
      <c r="B160" s="230"/>
      <c r="C160" s="230"/>
    </row>
    <row r="161" spans="1:3" s="12" customFormat="1" x14ac:dyDescent="0.25">
      <c r="A161" s="14"/>
      <c r="B161" s="230"/>
      <c r="C161" s="230"/>
    </row>
    <row r="162" spans="1:3" s="12" customFormat="1" x14ac:dyDescent="0.25">
      <c r="A162" s="15" t="s">
        <v>0</v>
      </c>
      <c r="B162" s="15" t="s">
        <v>2</v>
      </c>
      <c r="C162" s="15" t="s">
        <v>3</v>
      </c>
    </row>
    <row r="163" spans="1:3" s="12" customFormat="1" x14ac:dyDescent="0.25">
      <c r="A163" s="15" t="s">
        <v>1</v>
      </c>
      <c r="B163" s="15">
        <v>2</v>
      </c>
      <c r="C163" s="15">
        <v>3</v>
      </c>
    </row>
    <row r="164" spans="1:3" s="12" customFormat="1" x14ac:dyDescent="0.25">
      <c r="A164" s="3" t="s">
        <v>28</v>
      </c>
      <c r="B164" s="289">
        <f>SUM(B166:B175)</f>
        <v>21752700</v>
      </c>
      <c r="C164" s="289">
        <f>SUM(C166:C175)</f>
        <v>7214958.3499999996</v>
      </c>
    </row>
    <row r="165" spans="1:3" s="12" customFormat="1" x14ac:dyDescent="0.25">
      <c r="A165" s="10" t="s">
        <v>4</v>
      </c>
      <c r="B165" s="259"/>
      <c r="C165" s="259"/>
    </row>
    <row r="166" spans="1:3" s="12" customFormat="1" x14ac:dyDescent="0.25">
      <c r="A166" s="13" t="s">
        <v>8</v>
      </c>
      <c r="B166" s="306">
        <v>14535000</v>
      </c>
      <c r="C166" s="306">
        <v>4790154.18</v>
      </c>
    </row>
    <row r="167" spans="1:3" s="12" customFormat="1" x14ac:dyDescent="0.25">
      <c r="A167" s="13" t="s">
        <v>13</v>
      </c>
      <c r="B167" s="306"/>
      <c r="C167" s="306"/>
    </row>
    <row r="168" spans="1:3" s="12" customFormat="1" x14ac:dyDescent="0.25">
      <c r="A168" s="13" t="s">
        <v>9</v>
      </c>
      <c r="B168" s="306">
        <v>4390000</v>
      </c>
      <c r="C168" s="303">
        <v>1429744.17</v>
      </c>
    </row>
    <row r="169" spans="1:3" s="12" customFormat="1" x14ac:dyDescent="0.25">
      <c r="A169" s="13" t="s">
        <v>10</v>
      </c>
      <c r="B169" s="306"/>
      <c r="C169" s="306"/>
    </row>
    <row r="170" spans="1:3" s="12" customFormat="1" ht="23.25" x14ac:dyDescent="0.25">
      <c r="A170" s="13" t="s">
        <v>14</v>
      </c>
      <c r="B170" s="306"/>
      <c r="C170" s="306"/>
    </row>
    <row r="171" spans="1:3" s="12" customFormat="1" x14ac:dyDescent="0.25">
      <c r="A171" s="13" t="s">
        <v>11</v>
      </c>
      <c r="B171" s="306">
        <v>421200</v>
      </c>
      <c r="C171" s="306">
        <v>8960</v>
      </c>
    </row>
    <row r="172" spans="1:3" s="12" customFormat="1" x14ac:dyDescent="0.25">
      <c r="A172" s="13" t="s">
        <v>12</v>
      </c>
      <c r="B172" s="306">
        <v>328957</v>
      </c>
      <c r="C172" s="306">
        <v>69500</v>
      </c>
    </row>
    <row r="173" spans="1:3" s="12" customFormat="1" x14ac:dyDescent="0.25">
      <c r="A173" s="10" t="s">
        <v>5</v>
      </c>
      <c r="B173" s="306">
        <v>0</v>
      </c>
      <c r="C173" s="306">
        <v>0</v>
      </c>
    </row>
    <row r="174" spans="1:3" s="12" customFormat="1" ht="25.5" x14ac:dyDescent="0.25">
      <c r="A174" s="10" t="s">
        <v>6</v>
      </c>
      <c r="B174" s="306">
        <v>30000</v>
      </c>
      <c r="C174" s="306">
        <v>0</v>
      </c>
    </row>
    <row r="175" spans="1:3" s="12" customFormat="1" ht="25.5" x14ac:dyDescent="0.25">
      <c r="A175" s="10" t="s">
        <v>7</v>
      </c>
      <c r="B175" s="306">
        <v>2047543</v>
      </c>
      <c r="C175" s="306">
        <v>916600</v>
      </c>
    </row>
    <row r="176" spans="1:3" s="12" customFormat="1" x14ac:dyDescent="0.25">
      <c r="A176" s="14"/>
      <c r="B176" s="14"/>
      <c r="C176" s="14"/>
    </row>
    <row r="177" spans="1:3" s="12" customFormat="1" x14ac:dyDescent="0.25">
      <c r="A177" s="15" t="s">
        <v>0</v>
      </c>
      <c r="B177" s="15" t="s">
        <v>2</v>
      </c>
      <c r="C177" s="15" t="s">
        <v>3</v>
      </c>
    </row>
    <row r="178" spans="1:3" s="12" customFormat="1" x14ac:dyDescent="0.25">
      <c r="A178" s="15" t="s">
        <v>1</v>
      </c>
      <c r="B178" s="15">
        <v>2</v>
      </c>
      <c r="C178" s="15">
        <v>3</v>
      </c>
    </row>
    <row r="179" spans="1:3" s="12" customFormat="1" x14ac:dyDescent="0.25">
      <c r="A179" s="3" t="s">
        <v>29</v>
      </c>
      <c r="B179" s="8">
        <f>SUM(B181:B194)</f>
        <v>22145543.859999999</v>
      </c>
      <c r="C179" s="8">
        <f>SUM(C181:C192)</f>
        <v>6983862</v>
      </c>
    </row>
    <row r="180" spans="1:3" s="12" customFormat="1" x14ac:dyDescent="0.25">
      <c r="A180" s="10" t="s">
        <v>4</v>
      </c>
      <c r="B180" s="11"/>
      <c r="C180" s="11">
        <v>0</v>
      </c>
    </row>
    <row r="181" spans="1:3" s="12" customFormat="1" x14ac:dyDescent="0.25">
      <c r="A181" s="291" t="s">
        <v>8</v>
      </c>
      <c r="B181" s="306">
        <v>13500000</v>
      </c>
      <c r="C181" s="315">
        <v>4460558.92</v>
      </c>
    </row>
    <row r="182" spans="1:3" s="12" customFormat="1" ht="23.25" x14ac:dyDescent="0.25">
      <c r="A182" s="291" t="s">
        <v>49</v>
      </c>
      <c r="B182" s="306"/>
      <c r="C182" s="315"/>
    </row>
    <row r="183" spans="1:3" s="12" customFormat="1" x14ac:dyDescent="0.25">
      <c r="A183" s="291" t="s">
        <v>9</v>
      </c>
      <c r="B183" s="306">
        <v>4077000</v>
      </c>
      <c r="C183" s="315">
        <v>1326804.3600000001</v>
      </c>
    </row>
    <row r="184" spans="1:3" s="12" customFormat="1" x14ac:dyDescent="0.25">
      <c r="A184" s="291" t="s">
        <v>10</v>
      </c>
      <c r="B184" s="306">
        <v>30000</v>
      </c>
      <c r="C184" s="315">
        <v>8052.47</v>
      </c>
    </row>
    <row r="185" spans="1:3" s="12" customFormat="1" ht="23.25" x14ac:dyDescent="0.25">
      <c r="A185" s="291" t="s">
        <v>14</v>
      </c>
      <c r="B185" s="306">
        <v>8000</v>
      </c>
      <c r="C185" s="315">
        <v>5099</v>
      </c>
    </row>
    <row r="186" spans="1:3" s="12" customFormat="1" x14ac:dyDescent="0.25">
      <c r="A186" s="291" t="s">
        <v>11</v>
      </c>
      <c r="B186" s="306">
        <v>434000</v>
      </c>
      <c r="C186" s="315">
        <v>59341.49</v>
      </c>
    </row>
    <row r="187" spans="1:3" s="12" customFormat="1" x14ac:dyDescent="0.25">
      <c r="A187" s="291" t="s">
        <v>12</v>
      </c>
      <c r="B187" s="306">
        <v>858450</v>
      </c>
      <c r="C187" s="315">
        <v>226937.75</v>
      </c>
    </row>
    <row r="188" spans="1:3" s="12" customFormat="1" x14ac:dyDescent="0.25">
      <c r="A188" s="292" t="s">
        <v>5</v>
      </c>
      <c r="B188" s="306">
        <v>120000</v>
      </c>
      <c r="C188" s="315">
        <v>11883.43</v>
      </c>
    </row>
    <row r="189" spans="1:3" s="12" customFormat="1" x14ac:dyDescent="0.25">
      <c r="A189" s="292" t="s">
        <v>72</v>
      </c>
      <c r="B189" s="306">
        <v>42000</v>
      </c>
      <c r="C189" s="315">
        <v>17481.02</v>
      </c>
    </row>
    <row r="190" spans="1:3" s="12" customFormat="1" ht="25.5" x14ac:dyDescent="0.25">
      <c r="A190" s="292" t="s">
        <v>84</v>
      </c>
      <c r="B190" s="306">
        <v>600</v>
      </c>
      <c r="C190" s="315">
        <v>200</v>
      </c>
    </row>
    <row r="191" spans="1:3" s="12" customFormat="1" ht="25.5" x14ac:dyDescent="0.25">
      <c r="A191" s="292" t="s">
        <v>6</v>
      </c>
      <c r="B191" s="306">
        <v>196050</v>
      </c>
      <c r="C191" s="315">
        <v>63650</v>
      </c>
    </row>
    <row r="192" spans="1:3" s="12" customFormat="1" ht="25.5" x14ac:dyDescent="0.25">
      <c r="A192" s="292" t="s">
        <v>7</v>
      </c>
      <c r="B192" s="306">
        <v>2586443.86</v>
      </c>
      <c r="C192" s="315">
        <v>803853.56</v>
      </c>
    </row>
    <row r="193" spans="1:3" s="12" customFormat="1" x14ac:dyDescent="0.25">
      <c r="A193" s="293" t="s">
        <v>16</v>
      </c>
      <c r="B193" s="306">
        <v>250000</v>
      </c>
      <c r="C193" s="315">
        <v>0</v>
      </c>
    </row>
    <row r="194" spans="1:3" s="12" customFormat="1" x14ac:dyDescent="0.25">
      <c r="A194" s="293" t="s">
        <v>15</v>
      </c>
      <c r="B194" s="293">
        <v>43000</v>
      </c>
      <c r="C194" s="315">
        <v>0</v>
      </c>
    </row>
    <row r="195" spans="1:3" s="12" customFormat="1" x14ac:dyDescent="0.25">
      <c r="A195" s="14"/>
      <c r="B195" s="14"/>
      <c r="C195" s="14"/>
    </row>
    <row r="196" spans="1:3" s="12" customFormat="1" x14ac:dyDescent="0.25">
      <c r="A196" s="15" t="s">
        <v>0</v>
      </c>
      <c r="B196" s="15" t="s">
        <v>2</v>
      </c>
      <c r="C196" s="15" t="s">
        <v>3</v>
      </c>
    </row>
    <row r="197" spans="1:3" s="12" customFormat="1" x14ac:dyDescent="0.25">
      <c r="A197" s="15" t="s">
        <v>1</v>
      </c>
      <c r="B197" s="15">
        <v>2</v>
      </c>
      <c r="C197" s="15">
        <v>3</v>
      </c>
    </row>
    <row r="198" spans="1:3" s="12" customFormat="1" x14ac:dyDescent="0.25">
      <c r="A198" s="3" t="s">
        <v>36</v>
      </c>
      <c r="B198" s="289">
        <f>B200+B202+B203+B205+B206+B207+B208+B209+B210+B201+B204+B212</f>
        <v>8449468.2300000004</v>
      </c>
      <c r="C198" s="289">
        <f>C200+C202+C203+C205+C206+C207+C208+C209+C210+C201+C204+C212</f>
        <v>2731472.2</v>
      </c>
    </row>
    <row r="199" spans="1:3" s="12" customFormat="1" x14ac:dyDescent="0.25">
      <c r="A199" s="10" t="s">
        <v>4</v>
      </c>
      <c r="B199" s="259"/>
      <c r="C199" s="259"/>
    </row>
    <row r="200" spans="1:3" s="12" customFormat="1" x14ac:dyDescent="0.25">
      <c r="A200" s="291" t="s">
        <v>8</v>
      </c>
      <c r="B200" s="306">
        <v>6000000</v>
      </c>
      <c r="C200" s="315">
        <v>1964939.07</v>
      </c>
    </row>
    <row r="201" spans="1:3" s="12" customFormat="1" x14ac:dyDescent="0.25">
      <c r="A201" s="291" t="s">
        <v>13</v>
      </c>
      <c r="B201" s="306">
        <v>2400</v>
      </c>
      <c r="C201" s="315"/>
    </row>
    <row r="202" spans="1:3" s="12" customFormat="1" x14ac:dyDescent="0.25">
      <c r="A202" s="291" t="s">
        <v>9</v>
      </c>
      <c r="B202" s="306">
        <v>1802000</v>
      </c>
      <c r="C202" s="315">
        <v>586582.63</v>
      </c>
    </row>
    <row r="203" spans="1:3" s="12" customFormat="1" ht="23.25" x14ac:dyDescent="0.25">
      <c r="A203" s="291" t="s">
        <v>84</v>
      </c>
      <c r="B203" s="306">
        <v>10000</v>
      </c>
      <c r="C203" s="315">
        <v>3650.4</v>
      </c>
    </row>
    <row r="204" spans="1:3" s="12" customFormat="1" x14ac:dyDescent="0.25">
      <c r="A204" s="291" t="s">
        <v>10</v>
      </c>
      <c r="B204" s="306">
        <v>32770</v>
      </c>
      <c r="C204" s="315">
        <v>9252.5</v>
      </c>
    </row>
    <row r="205" spans="1:3" s="12" customFormat="1" ht="23.25" x14ac:dyDescent="0.25">
      <c r="A205" s="291" t="s">
        <v>14</v>
      </c>
      <c r="B205" s="306">
        <v>0</v>
      </c>
      <c r="C205" s="315"/>
    </row>
    <row r="206" spans="1:3" s="12" customFormat="1" x14ac:dyDescent="0.25">
      <c r="A206" s="291" t="s">
        <v>15</v>
      </c>
      <c r="B206" s="306">
        <v>95600</v>
      </c>
      <c r="C206" s="315">
        <v>13319.98</v>
      </c>
    </row>
    <row r="207" spans="1:3" s="12" customFormat="1" x14ac:dyDescent="0.25">
      <c r="A207" s="291" t="s">
        <v>11</v>
      </c>
      <c r="B207" s="306">
        <v>82975.12</v>
      </c>
      <c r="C207" s="315">
        <v>16942.650000000001</v>
      </c>
    </row>
    <row r="208" spans="1:3" s="12" customFormat="1" x14ac:dyDescent="0.25">
      <c r="A208" s="291" t="s">
        <v>12</v>
      </c>
      <c r="B208" s="306">
        <v>76800</v>
      </c>
      <c r="C208" s="315">
        <v>28472</v>
      </c>
    </row>
    <row r="209" spans="1:3" s="12" customFormat="1" x14ac:dyDescent="0.25">
      <c r="A209" s="291" t="s">
        <v>72</v>
      </c>
      <c r="B209" s="306">
        <v>11000</v>
      </c>
      <c r="C209" s="315"/>
    </row>
    <row r="210" spans="1:3" s="12" customFormat="1" x14ac:dyDescent="0.25">
      <c r="A210" s="292" t="s">
        <v>5</v>
      </c>
      <c r="B210" s="306">
        <v>24442</v>
      </c>
      <c r="C210" s="315">
        <v>5429.75</v>
      </c>
    </row>
    <row r="211" spans="1:3" s="12" customFormat="1" ht="25.5" x14ac:dyDescent="0.25">
      <c r="A211" s="292" t="s">
        <v>6</v>
      </c>
      <c r="B211" s="306">
        <v>0</v>
      </c>
      <c r="C211" s="315">
        <v>0</v>
      </c>
    </row>
    <row r="212" spans="1:3" s="12" customFormat="1" ht="25.5" x14ac:dyDescent="0.25">
      <c r="A212" s="292" t="s">
        <v>7</v>
      </c>
      <c r="B212" s="306">
        <v>311481.11</v>
      </c>
      <c r="C212" s="315">
        <v>102883.22</v>
      </c>
    </row>
    <row r="213" spans="1:3" s="12" customFormat="1" x14ac:dyDescent="0.25">
      <c r="A213" s="10"/>
      <c r="B213" s="306"/>
      <c r="C213" s="306"/>
    </row>
    <row r="214" spans="1:3" s="12" customFormat="1" x14ac:dyDescent="0.25">
      <c r="A214" s="15" t="s">
        <v>0</v>
      </c>
      <c r="B214" s="15" t="s">
        <v>2</v>
      </c>
      <c r="C214" s="15" t="s">
        <v>3</v>
      </c>
    </row>
    <row r="215" spans="1:3" s="12" customFormat="1" x14ac:dyDescent="0.25">
      <c r="A215" s="15" t="s">
        <v>1</v>
      </c>
      <c r="B215" s="15">
        <v>2</v>
      </c>
      <c r="C215" s="15">
        <v>3</v>
      </c>
    </row>
    <row r="216" spans="1:3" s="12" customFormat="1" x14ac:dyDescent="0.25">
      <c r="A216" s="3" t="s">
        <v>31</v>
      </c>
      <c r="B216" s="289">
        <f>B218+B220+B221+B223+B224+B225+B226+B227+B219+B222</f>
        <v>5530800</v>
      </c>
      <c r="C216" s="289">
        <f>C218+C220+C221+C223+C224+C225+C226+C227+C222</f>
        <v>1838919.03</v>
      </c>
    </row>
    <row r="217" spans="1:3" s="12" customFormat="1" x14ac:dyDescent="0.25">
      <c r="A217" s="10" t="s">
        <v>4</v>
      </c>
      <c r="B217" s="259"/>
      <c r="C217" s="259"/>
    </row>
    <row r="218" spans="1:3" s="12" customFormat="1" x14ac:dyDescent="0.25">
      <c r="A218" s="13" t="s">
        <v>8</v>
      </c>
      <c r="B218" s="306">
        <v>3900000</v>
      </c>
      <c r="C218" s="315">
        <v>1271275.3899999999</v>
      </c>
    </row>
    <row r="219" spans="1:3" s="12" customFormat="1" x14ac:dyDescent="0.25">
      <c r="A219" s="13" t="s">
        <v>13</v>
      </c>
      <c r="B219" s="306">
        <v>15000</v>
      </c>
      <c r="C219" s="315"/>
    </row>
    <row r="220" spans="1:3" s="12" customFormat="1" x14ac:dyDescent="0.25">
      <c r="A220" s="13" t="s">
        <v>9</v>
      </c>
      <c r="B220" s="306">
        <v>1177800</v>
      </c>
      <c r="C220" s="315">
        <v>383874.43</v>
      </c>
    </row>
    <row r="221" spans="1:3" s="12" customFormat="1" x14ac:dyDescent="0.25">
      <c r="A221" s="13" t="s">
        <v>10</v>
      </c>
      <c r="B221" s="306">
        <v>11190</v>
      </c>
      <c r="C221" s="315">
        <v>2462.61</v>
      </c>
    </row>
    <row r="222" spans="1:3" s="12" customFormat="1" x14ac:dyDescent="0.25">
      <c r="A222" s="13" t="s">
        <v>30</v>
      </c>
      <c r="B222" s="306">
        <v>51444</v>
      </c>
      <c r="C222" s="315">
        <v>25773.06</v>
      </c>
    </row>
    <row r="223" spans="1:3" s="12" customFormat="1" x14ac:dyDescent="0.25">
      <c r="A223" s="13" t="s">
        <v>11</v>
      </c>
      <c r="B223" s="306">
        <v>18500</v>
      </c>
      <c r="C223" s="315">
        <v>3364.19</v>
      </c>
    </row>
    <row r="224" spans="1:3" s="12" customFormat="1" x14ac:dyDescent="0.25">
      <c r="A224" s="13" t="s">
        <v>12</v>
      </c>
      <c r="B224" s="306">
        <v>138056</v>
      </c>
      <c r="C224" s="315">
        <v>73844.850000000006</v>
      </c>
    </row>
    <row r="225" spans="1:3" s="12" customFormat="1" x14ac:dyDescent="0.25">
      <c r="A225" s="10" t="s">
        <v>5</v>
      </c>
      <c r="B225" s="306">
        <v>8600</v>
      </c>
      <c r="C225" s="315">
        <v>1524</v>
      </c>
    </row>
    <row r="226" spans="1:3" s="12" customFormat="1" ht="25.5" x14ac:dyDescent="0.25">
      <c r="A226" s="10" t="s">
        <v>6</v>
      </c>
      <c r="B226" s="306"/>
      <c r="C226" s="315"/>
    </row>
    <row r="227" spans="1:3" s="12" customFormat="1" ht="25.5" x14ac:dyDescent="0.25">
      <c r="A227" s="10" t="s">
        <v>7</v>
      </c>
      <c r="B227" s="306">
        <v>210210</v>
      </c>
      <c r="C227" s="315">
        <v>76800.5</v>
      </c>
    </row>
    <row r="228" spans="1:3" s="12" customFormat="1" x14ac:dyDescent="0.25">
      <c r="A228" s="14"/>
      <c r="B228" s="14"/>
      <c r="C228" s="14"/>
    </row>
    <row r="229" spans="1:3" s="12" customFormat="1" x14ac:dyDescent="0.25">
      <c r="A229" s="15" t="s">
        <v>0</v>
      </c>
      <c r="B229" s="15" t="s">
        <v>2</v>
      </c>
      <c r="C229" s="15" t="s">
        <v>3</v>
      </c>
    </row>
    <row r="230" spans="1:3" s="12" customFormat="1" x14ac:dyDescent="0.25">
      <c r="A230" s="15" t="s">
        <v>1</v>
      </c>
      <c r="B230" s="15">
        <v>2</v>
      </c>
      <c r="C230" s="15">
        <v>3</v>
      </c>
    </row>
    <row r="231" spans="1:3" s="12" customFormat="1" ht="25.5" x14ac:dyDescent="0.25">
      <c r="A231" s="3" t="s">
        <v>34</v>
      </c>
      <c r="B231" s="8">
        <f>SUM(B233:B245)</f>
        <v>42790650</v>
      </c>
      <c r="C231" s="8">
        <f>SUM(C233:C245)</f>
        <v>12170288.689999999</v>
      </c>
    </row>
    <row r="232" spans="1:3" s="12" customFormat="1" x14ac:dyDescent="0.25">
      <c r="A232" s="10" t="s">
        <v>4</v>
      </c>
      <c r="B232" s="11"/>
      <c r="C232" s="11"/>
    </row>
    <row r="233" spans="1:3" s="12" customFormat="1" x14ac:dyDescent="0.25">
      <c r="A233" s="13" t="s">
        <v>8</v>
      </c>
      <c r="B233" s="306">
        <v>27430300</v>
      </c>
      <c r="C233" s="306">
        <v>7744059.5899999999</v>
      </c>
    </row>
    <row r="234" spans="1:3" s="12" customFormat="1" x14ac:dyDescent="0.25">
      <c r="A234" s="13" t="s">
        <v>13</v>
      </c>
      <c r="B234" s="306">
        <v>42600</v>
      </c>
      <c r="C234" s="306">
        <v>18700</v>
      </c>
    </row>
    <row r="235" spans="1:3" s="12" customFormat="1" x14ac:dyDescent="0.25">
      <c r="A235" s="13" t="s">
        <v>9</v>
      </c>
      <c r="B235" s="306">
        <v>8283900</v>
      </c>
      <c r="C235" s="306">
        <v>2305039.13</v>
      </c>
    </row>
    <row r="236" spans="1:3" s="12" customFormat="1" x14ac:dyDescent="0.25">
      <c r="A236" s="13" t="s">
        <v>10</v>
      </c>
      <c r="B236" s="306">
        <v>10200</v>
      </c>
      <c r="C236" s="306">
        <v>1100</v>
      </c>
    </row>
    <row r="237" spans="1:3" s="12" customFormat="1" x14ac:dyDescent="0.25">
      <c r="A237" s="13" t="s">
        <v>15</v>
      </c>
      <c r="B237" s="306">
        <v>12400</v>
      </c>
      <c r="C237" s="306"/>
    </row>
    <row r="238" spans="1:3" s="12" customFormat="1" x14ac:dyDescent="0.25">
      <c r="A238" s="13" t="s">
        <v>33</v>
      </c>
      <c r="B238" s="306"/>
      <c r="C238" s="306"/>
    </row>
    <row r="239" spans="1:3" s="12" customFormat="1" x14ac:dyDescent="0.25">
      <c r="A239" s="13" t="s">
        <v>11</v>
      </c>
      <c r="B239" s="306">
        <v>387000</v>
      </c>
      <c r="C239" s="306">
        <v>78524</v>
      </c>
    </row>
    <row r="240" spans="1:3" s="12" customFormat="1" x14ac:dyDescent="0.25">
      <c r="A240" s="13" t="s">
        <v>12</v>
      </c>
      <c r="B240" s="306">
        <v>776000</v>
      </c>
      <c r="C240" s="306">
        <v>132870.96</v>
      </c>
    </row>
    <row r="241" spans="1:3" s="12" customFormat="1" x14ac:dyDescent="0.25">
      <c r="A241" s="10" t="s">
        <v>5</v>
      </c>
      <c r="B241" s="306"/>
      <c r="C241" s="306"/>
    </row>
    <row r="242" spans="1:3" s="12" customFormat="1" ht="25.5" x14ac:dyDescent="0.25">
      <c r="A242" s="10" t="s">
        <v>6</v>
      </c>
      <c r="B242" s="306">
        <v>1847100</v>
      </c>
      <c r="C242" s="306">
        <v>1845774</v>
      </c>
    </row>
    <row r="243" spans="1:3" s="12" customFormat="1" ht="25.5" x14ac:dyDescent="0.25">
      <c r="A243" s="10" t="s">
        <v>7</v>
      </c>
      <c r="B243" s="306">
        <v>3968150</v>
      </c>
      <c r="C243" s="306">
        <v>31721.01</v>
      </c>
    </row>
    <row r="244" spans="1:3" s="12" customFormat="1" x14ac:dyDescent="0.25">
      <c r="A244" s="6" t="s">
        <v>37</v>
      </c>
      <c r="B244" s="306">
        <v>8380</v>
      </c>
      <c r="C244" s="306"/>
    </row>
    <row r="245" spans="1:3" s="12" customFormat="1" x14ac:dyDescent="0.25">
      <c r="A245" s="6" t="s">
        <v>38</v>
      </c>
      <c r="B245" s="306">
        <v>24620</v>
      </c>
      <c r="C245" s="306">
        <v>12500</v>
      </c>
    </row>
    <row r="246" spans="1:3" s="12" customFormat="1" x14ac:dyDescent="0.25">
      <c r="A246" s="14"/>
      <c r="B246" s="14"/>
      <c r="C246" s="14"/>
    </row>
    <row r="247" spans="1:3" s="12" customFormat="1" x14ac:dyDescent="0.25">
      <c r="A247" s="15" t="s">
        <v>0</v>
      </c>
      <c r="B247" s="15" t="s">
        <v>2</v>
      </c>
      <c r="C247" s="15" t="s">
        <v>3</v>
      </c>
    </row>
    <row r="248" spans="1:3" s="12" customFormat="1" x14ac:dyDescent="0.25">
      <c r="A248" s="15" t="s">
        <v>1</v>
      </c>
      <c r="B248" s="15">
        <v>2</v>
      </c>
      <c r="C248" s="15">
        <v>3</v>
      </c>
    </row>
    <row r="249" spans="1:3" s="12" customFormat="1" ht="25.5" x14ac:dyDescent="0.25">
      <c r="A249" s="3" t="s">
        <v>39</v>
      </c>
      <c r="B249" s="8">
        <f>SUM(B251:B264)</f>
        <v>38856849.999999993</v>
      </c>
      <c r="C249" s="8">
        <f>SUM(C251:C263)</f>
        <v>12222310.059999999</v>
      </c>
    </row>
    <row r="250" spans="1:3" s="12" customFormat="1" x14ac:dyDescent="0.25">
      <c r="A250" s="10" t="s">
        <v>4</v>
      </c>
      <c r="B250" s="11"/>
      <c r="C250" s="11"/>
    </row>
    <row r="251" spans="1:3" s="12" customFormat="1" x14ac:dyDescent="0.25">
      <c r="A251" s="13" t="s">
        <v>8</v>
      </c>
      <c r="B251" s="315">
        <v>23852400</v>
      </c>
      <c r="C251" s="315">
        <f>1462990.8+1982850+2087752.43+2179816.83</f>
        <v>7713410.0599999996</v>
      </c>
    </row>
    <row r="252" spans="1:3" s="12" customFormat="1" x14ac:dyDescent="0.25">
      <c r="A252" s="13" t="s">
        <v>13</v>
      </c>
      <c r="B252" s="315"/>
      <c r="C252" s="315"/>
    </row>
    <row r="253" spans="1:3" s="12" customFormat="1" x14ac:dyDescent="0.25">
      <c r="A253" s="13" t="s">
        <v>9</v>
      </c>
      <c r="B253" s="315">
        <v>145000</v>
      </c>
      <c r="C253" s="315"/>
    </row>
    <row r="254" spans="1:3" s="12" customFormat="1" x14ac:dyDescent="0.25">
      <c r="A254" s="13" t="s">
        <v>10</v>
      </c>
      <c r="B254" s="315">
        <v>7203500</v>
      </c>
      <c r="C254" s="315">
        <f>441823.2+584106.6+607250.09+714420.11</f>
        <v>2347600</v>
      </c>
    </row>
    <row r="255" spans="1:3" s="12" customFormat="1" x14ac:dyDescent="0.25">
      <c r="A255" s="13" t="s">
        <v>66</v>
      </c>
      <c r="B255" s="315">
        <v>50379.199999999997</v>
      </c>
      <c r="C255" s="315">
        <f>11630+6289.1+179.27+3600</f>
        <v>21698.37</v>
      </c>
    </row>
    <row r="256" spans="1:3" s="12" customFormat="1" x14ac:dyDescent="0.25">
      <c r="A256" s="13" t="s">
        <v>15</v>
      </c>
      <c r="B256" s="315">
        <v>131500</v>
      </c>
      <c r="C256" s="315"/>
    </row>
    <row r="257" spans="1:3" s="12" customFormat="1" x14ac:dyDescent="0.25">
      <c r="A257" s="13" t="s">
        <v>11</v>
      </c>
      <c r="B257" s="315"/>
      <c r="C257" s="315"/>
    </row>
    <row r="258" spans="1:3" s="12" customFormat="1" x14ac:dyDescent="0.25">
      <c r="A258" s="13" t="s">
        <v>12</v>
      </c>
      <c r="B258" s="315">
        <v>1196753.1100000001</v>
      </c>
      <c r="C258" s="315"/>
    </row>
    <row r="259" spans="1:3" s="12" customFormat="1" x14ac:dyDescent="0.25">
      <c r="A259" s="10" t="s">
        <v>5</v>
      </c>
      <c r="B259" s="315">
        <v>987625.03</v>
      </c>
      <c r="C259" s="315">
        <v>352951.63</v>
      </c>
    </row>
    <row r="260" spans="1:3" s="12" customFormat="1" ht="25.5" x14ac:dyDescent="0.25">
      <c r="A260" s="10" t="s">
        <v>6</v>
      </c>
      <c r="B260" s="315">
        <v>31000</v>
      </c>
      <c r="C260" s="315">
        <v>20300</v>
      </c>
    </row>
    <row r="261" spans="1:3" s="12" customFormat="1" ht="25.5" x14ac:dyDescent="0.25">
      <c r="A261" s="10" t="s">
        <v>7</v>
      </c>
      <c r="B261" s="315">
        <v>3332850</v>
      </c>
      <c r="C261" s="315">
        <v>1766350</v>
      </c>
    </row>
    <row r="262" spans="1:3" s="12" customFormat="1" x14ac:dyDescent="0.25">
      <c r="A262" s="6" t="s">
        <v>37</v>
      </c>
      <c r="B262" s="315">
        <v>1925842.66</v>
      </c>
      <c r="C262" s="315"/>
    </row>
    <row r="263" spans="1:3" s="12" customFormat="1" x14ac:dyDescent="0.25">
      <c r="A263" s="6" t="s">
        <v>38</v>
      </c>
      <c r="B263" s="307"/>
      <c r="C263" s="6"/>
    </row>
    <row r="264" spans="1:3" s="12" customFormat="1" x14ac:dyDescent="0.25">
      <c r="A264" s="14"/>
      <c r="B264" s="14"/>
      <c r="C264" s="14"/>
    </row>
    <row r="265" spans="1:3" s="12" customFormat="1" x14ac:dyDescent="0.25">
      <c r="A265" s="27" t="s">
        <v>0</v>
      </c>
      <c r="B265" s="27" t="s">
        <v>2</v>
      </c>
      <c r="C265" s="27" t="s">
        <v>3</v>
      </c>
    </row>
    <row r="266" spans="1:3" s="12" customFormat="1" ht="15.75" thickBot="1" x14ac:dyDescent="0.3">
      <c r="A266" s="27" t="s">
        <v>1</v>
      </c>
      <c r="B266" s="28" t="s">
        <v>40</v>
      </c>
      <c r="C266" s="28" t="s">
        <v>41</v>
      </c>
    </row>
    <row r="267" spans="1:3" s="12" customFormat="1" x14ac:dyDescent="0.25">
      <c r="A267" s="29" t="s">
        <v>42</v>
      </c>
      <c r="B267" s="81">
        <f>SUM(B269:B282)</f>
        <v>96783400.000000015</v>
      </c>
      <c r="C267" s="81">
        <f>SUM(C269:C282)</f>
        <v>12967255.9</v>
      </c>
    </row>
    <row r="268" spans="1:3" s="12" customFormat="1" x14ac:dyDescent="0.25">
      <c r="A268" s="31" t="s">
        <v>4</v>
      </c>
      <c r="B268" s="82"/>
      <c r="C268" s="82"/>
    </row>
    <row r="269" spans="1:3" s="12" customFormat="1" x14ac:dyDescent="0.25">
      <c r="A269" s="33" t="s">
        <v>8</v>
      </c>
      <c r="B269" s="307">
        <v>26098771.359999999</v>
      </c>
      <c r="C269" s="307">
        <v>8597388.8900000006</v>
      </c>
    </row>
    <row r="270" spans="1:3" s="12" customFormat="1" x14ac:dyDescent="0.25">
      <c r="A270" s="33" t="s">
        <v>13</v>
      </c>
      <c r="B270" s="307">
        <v>270000</v>
      </c>
      <c r="C270" s="307">
        <v>3200</v>
      </c>
    </row>
    <row r="271" spans="1:3" s="12" customFormat="1" x14ac:dyDescent="0.25">
      <c r="A271" s="33" t="s">
        <v>9</v>
      </c>
      <c r="B271" s="307">
        <v>7881828.6399999997</v>
      </c>
      <c r="C271" s="307">
        <v>1774506.69</v>
      </c>
    </row>
    <row r="272" spans="1:3" s="12" customFormat="1" x14ac:dyDescent="0.25">
      <c r="A272" s="33" t="s">
        <v>10</v>
      </c>
      <c r="B272" s="307">
        <v>170640</v>
      </c>
      <c r="C272" s="307">
        <v>21468.68</v>
      </c>
    </row>
    <row r="273" spans="1:3" s="12" customFormat="1" ht="23.25" x14ac:dyDescent="0.25">
      <c r="A273" s="33" t="s">
        <v>14</v>
      </c>
      <c r="B273" s="307">
        <v>105000</v>
      </c>
      <c r="C273" s="307">
        <v>5486.07</v>
      </c>
    </row>
    <row r="274" spans="1:3" s="12" customFormat="1" x14ac:dyDescent="0.25">
      <c r="A274" s="13" t="s">
        <v>15</v>
      </c>
      <c r="B274" s="307">
        <v>989513.75</v>
      </c>
      <c r="C274" s="307">
        <v>130713.26000000001</v>
      </c>
    </row>
    <row r="275" spans="1:3" s="12" customFormat="1" x14ac:dyDescent="0.25">
      <c r="A275" s="13" t="s">
        <v>91</v>
      </c>
      <c r="B275" s="307">
        <v>300000</v>
      </c>
      <c r="C275" s="307"/>
    </row>
    <row r="276" spans="1:3" s="12" customFormat="1" x14ac:dyDescent="0.25">
      <c r="A276" s="33" t="s">
        <v>11</v>
      </c>
      <c r="B276" s="307">
        <v>2190994</v>
      </c>
      <c r="C276" s="307">
        <v>180413.8</v>
      </c>
    </row>
    <row r="277" spans="1:3" s="12" customFormat="1" x14ac:dyDescent="0.25">
      <c r="A277" s="33" t="s">
        <v>12</v>
      </c>
      <c r="B277" s="307">
        <v>42035510.18</v>
      </c>
      <c r="C277" s="307">
        <v>696932.78</v>
      </c>
    </row>
    <row r="278" spans="1:3" s="12" customFormat="1" ht="25.5" x14ac:dyDescent="0.25">
      <c r="A278" s="310" t="s">
        <v>85</v>
      </c>
      <c r="B278" s="307">
        <v>44210</v>
      </c>
      <c r="C278" s="307">
        <v>11475.509999999998</v>
      </c>
    </row>
    <row r="279" spans="1:3" s="12" customFormat="1" ht="25.5" x14ac:dyDescent="0.25">
      <c r="A279" s="310" t="s">
        <v>86</v>
      </c>
      <c r="B279" s="307">
        <v>110500</v>
      </c>
      <c r="C279" s="307">
        <v>74834.399999999994</v>
      </c>
    </row>
    <row r="280" spans="1:3" s="12" customFormat="1" x14ac:dyDescent="0.25">
      <c r="A280" s="310" t="s">
        <v>5</v>
      </c>
      <c r="B280" s="307">
        <v>83000</v>
      </c>
      <c r="C280" s="307">
        <v>29829</v>
      </c>
    </row>
    <row r="281" spans="1:3" s="12" customFormat="1" x14ac:dyDescent="0.25">
      <c r="A281" s="310" t="s">
        <v>87</v>
      </c>
      <c r="B281" s="307">
        <v>11285646.449999999</v>
      </c>
      <c r="C281" s="307">
        <v>1135935</v>
      </c>
    </row>
    <row r="282" spans="1:3" s="12" customFormat="1" x14ac:dyDescent="0.25">
      <c r="A282" s="310" t="s">
        <v>88</v>
      </c>
      <c r="B282" s="307">
        <v>5217785.62</v>
      </c>
      <c r="C282" s="307">
        <v>305071.82</v>
      </c>
    </row>
    <row r="283" spans="1:3" s="12" customFormat="1" x14ac:dyDescent="0.25">
      <c r="A283" s="309"/>
      <c r="B283" s="300"/>
      <c r="C283" s="300"/>
    </row>
    <row r="284" spans="1:3" s="12" customFormat="1" x14ac:dyDescent="0.25">
      <c r="A284" s="27" t="s">
        <v>0</v>
      </c>
      <c r="B284" s="27" t="s">
        <v>2</v>
      </c>
      <c r="C284" s="27" t="s">
        <v>3</v>
      </c>
    </row>
    <row r="285" spans="1:3" s="12" customFormat="1" ht="15.75" thickBot="1" x14ac:dyDescent="0.3">
      <c r="A285" s="27" t="s">
        <v>1</v>
      </c>
      <c r="B285" s="28" t="s">
        <v>40</v>
      </c>
      <c r="C285" s="28" t="s">
        <v>41</v>
      </c>
    </row>
    <row r="286" spans="1:3" s="12" customFormat="1" x14ac:dyDescent="0.25">
      <c r="A286" s="42" t="s">
        <v>45</v>
      </c>
      <c r="B286" s="87">
        <f>SUM(B288:B299)</f>
        <v>132325600</v>
      </c>
      <c r="C286" s="87">
        <f>SUM(C288:C299)</f>
        <v>22484870.890000004</v>
      </c>
    </row>
    <row r="287" spans="1:3" s="12" customFormat="1" x14ac:dyDescent="0.25">
      <c r="A287" s="44" t="s">
        <v>4</v>
      </c>
      <c r="B287" s="88"/>
      <c r="C287" s="88"/>
    </row>
    <row r="288" spans="1:3" s="12" customFormat="1" x14ac:dyDescent="0.25">
      <c r="A288" s="284" t="s">
        <v>8</v>
      </c>
      <c r="B288" s="89">
        <v>17400000</v>
      </c>
      <c r="C288" s="283">
        <v>5293014.57</v>
      </c>
    </row>
    <row r="289" spans="1:3" s="12" customFormat="1" x14ac:dyDescent="0.25">
      <c r="A289" s="284" t="s">
        <v>9</v>
      </c>
      <c r="B289" s="89">
        <v>5254800</v>
      </c>
      <c r="C289" s="283">
        <v>1573292.15</v>
      </c>
    </row>
    <row r="290" spans="1:3" s="12" customFormat="1" x14ac:dyDescent="0.25">
      <c r="A290" s="284" t="s">
        <v>10</v>
      </c>
      <c r="B290" s="89">
        <v>91500</v>
      </c>
      <c r="C290" s="89">
        <v>26732.9</v>
      </c>
    </row>
    <row r="291" spans="1:3" s="12" customFormat="1" x14ac:dyDescent="0.25">
      <c r="A291" s="284" t="s">
        <v>44</v>
      </c>
      <c r="B291" s="89">
        <v>6000</v>
      </c>
      <c r="C291" s="89">
        <v>6000</v>
      </c>
    </row>
    <row r="292" spans="1:3" s="12" customFormat="1" x14ac:dyDescent="0.25">
      <c r="A292" s="284" t="s">
        <v>15</v>
      </c>
      <c r="B292" s="89">
        <v>215062</v>
      </c>
      <c r="C292" s="89">
        <v>90397.62</v>
      </c>
    </row>
    <row r="293" spans="1:3" s="12" customFormat="1" x14ac:dyDescent="0.25">
      <c r="A293" s="284" t="s">
        <v>72</v>
      </c>
      <c r="B293" s="89">
        <v>35000</v>
      </c>
      <c r="C293" s="89">
        <v>3610.44</v>
      </c>
    </row>
    <row r="294" spans="1:3" s="12" customFormat="1" x14ac:dyDescent="0.25">
      <c r="A294" s="284" t="s">
        <v>11</v>
      </c>
      <c r="B294" s="89">
        <v>49045917</v>
      </c>
      <c r="C294" s="89">
        <v>2850467.4</v>
      </c>
    </row>
    <row r="295" spans="1:3" s="12" customFormat="1" x14ac:dyDescent="0.25">
      <c r="A295" s="284" t="s">
        <v>12</v>
      </c>
      <c r="B295" s="89">
        <v>14174546</v>
      </c>
      <c r="C295" s="89">
        <v>1988945.8</v>
      </c>
    </row>
    <row r="296" spans="1:3" s="12" customFormat="1" x14ac:dyDescent="0.25">
      <c r="A296" s="285" t="s">
        <v>5</v>
      </c>
      <c r="B296" s="89">
        <v>36734395</v>
      </c>
      <c r="C296" s="89">
        <v>9318438</v>
      </c>
    </row>
    <row r="297" spans="1:3" s="12" customFormat="1" ht="25.5" x14ac:dyDescent="0.25">
      <c r="A297" s="285" t="s">
        <v>6</v>
      </c>
      <c r="B297" s="89">
        <v>5235000</v>
      </c>
      <c r="C297" s="89">
        <v>603576</v>
      </c>
    </row>
    <row r="298" spans="1:3" s="12" customFormat="1" ht="25.5" x14ac:dyDescent="0.25">
      <c r="A298" s="285" t="s">
        <v>7</v>
      </c>
      <c r="B298" s="89">
        <v>4133380</v>
      </c>
      <c r="C298" s="89">
        <v>730396.01</v>
      </c>
    </row>
    <row r="299" spans="1:3" s="12" customFormat="1" x14ac:dyDescent="0.25">
      <c r="A299" s="286" t="s">
        <v>47</v>
      </c>
      <c r="B299" s="89"/>
      <c r="C299" s="89">
        <v>0</v>
      </c>
    </row>
    <row r="300" spans="1:3" s="12" customFormat="1" x14ac:dyDescent="0.25">
      <c r="A300" s="311"/>
      <c r="B300" s="312"/>
      <c r="C300" s="312"/>
    </row>
    <row r="301" spans="1:3" s="12" customFormat="1" x14ac:dyDescent="0.25">
      <c r="A301" s="27" t="s">
        <v>0</v>
      </c>
      <c r="B301" s="27" t="s">
        <v>2</v>
      </c>
      <c r="C301" s="27" t="s">
        <v>3</v>
      </c>
    </row>
    <row r="302" spans="1:3" s="12" customFormat="1" ht="15.75" thickBot="1" x14ac:dyDescent="0.3">
      <c r="A302" s="27" t="s">
        <v>1</v>
      </c>
      <c r="B302" s="28" t="s">
        <v>40</v>
      </c>
      <c r="C302" s="28" t="s">
        <v>41</v>
      </c>
    </row>
    <row r="303" spans="1:3" s="12" customFormat="1" x14ac:dyDescent="0.25">
      <c r="A303" s="3" t="s">
        <v>46</v>
      </c>
      <c r="B303" s="43">
        <f>SUM(B305:B315)</f>
        <v>12392600</v>
      </c>
      <c r="C303" s="43">
        <f>SUM(C305:C315)</f>
        <v>3057409.9972200003</v>
      </c>
    </row>
    <row r="304" spans="1:3" s="12" customFormat="1" x14ac:dyDescent="0.25">
      <c r="A304" s="10" t="s">
        <v>4</v>
      </c>
      <c r="B304" s="50"/>
      <c r="C304" s="50"/>
    </row>
    <row r="305" spans="1:3" s="12" customFormat="1" x14ac:dyDescent="0.25">
      <c r="A305" s="13" t="s">
        <v>8</v>
      </c>
      <c r="B305" s="51">
        <v>6667200</v>
      </c>
      <c r="C305" s="51">
        <v>1834434.2999999998</v>
      </c>
    </row>
    <row r="306" spans="1:3" s="12" customFormat="1" x14ac:dyDescent="0.25">
      <c r="A306" s="13" t="s">
        <v>47</v>
      </c>
      <c r="B306" s="51">
        <v>203200</v>
      </c>
      <c r="C306" s="51"/>
    </row>
    <row r="307" spans="1:3" s="12" customFormat="1" x14ac:dyDescent="0.25">
      <c r="A307" s="13" t="s">
        <v>9</v>
      </c>
      <c r="B307" s="51">
        <v>2013400</v>
      </c>
      <c r="C307" s="51">
        <v>553999.14722000004</v>
      </c>
    </row>
    <row r="308" spans="1:3" s="12" customFormat="1" x14ac:dyDescent="0.25">
      <c r="A308" s="13" t="s">
        <v>10</v>
      </c>
      <c r="B308" s="51">
        <v>53520</v>
      </c>
      <c r="C308" s="51">
        <v>2153.83</v>
      </c>
    </row>
    <row r="309" spans="1:3" s="12" customFormat="1" x14ac:dyDescent="0.25">
      <c r="A309" s="13" t="s">
        <v>44</v>
      </c>
      <c r="B309" s="51"/>
      <c r="C309" s="51"/>
    </row>
    <row r="310" spans="1:3" s="12" customFormat="1" x14ac:dyDescent="0.25">
      <c r="A310" s="13" t="s">
        <v>15</v>
      </c>
      <c r="B310" s="51">
        <v>90000</v>
      </c>
      <c r="C310" s="51">
        <v>33568.239999999998</v>
      </c>
    </row>
    <row r="311" spans="1:3" s="12" customFormat="1" x14ac:dyDescent="0.25">
      <c r="A311" s="13" t="s">
        <v>11</v>
      </c>
      <c r="B311" s="51">
        <v>309000</v>
      </c>
      <c r="C311" s="51">
        <v>42601.83</v>
      </c>
    </row>
    <row r="312" spans="1:3" s="12" customFormat="1" x14ac:dyDescent="0.25">
      <c r="A312" s="13" t="s">
        <v>12</v>
      </c>
      <c r="B312" s="51">
        <v>1357700</v>
      </c>
      <c r="C312" s="51">
        <v>569404.4</v>
      </c>
    </row>
    <row r="313" spans="1:3" s="12" customFormat="1" x14ac:dyDescent="0.25">
      <c r="A313" s="10" t="s">
        <v>5</v>
      </c>
      <c r="B313" s="51">
        <v>1280</v>
      </c>
      <c r="C313" s="51"/>
    </row>
    <row r="314" spans="1:3" s="12" customFormat="1" ht="25.5" x14ac:dyDescent="0.25">
      <c r="A314" s="10" t="s">
        <v>6</v>
      </c>
      <c r="B314" s="51">
        <v>1352000</v>
      </c>
      <c r="C314" s="51">
        <v>21248.25</v>
      </c>
    </row>
    <row r="315" spans="1:3" s="12" customFormat="1" ht="25.5" x14ac:dyDescent="0.25">
      <c r="A315" s="10" t="s">
        <v>7</v>
      </c>
      <c r="B315" s="51">
        <v>345300</v>
      </c>
      <c r="C315" s="51"/>
    </row>
    <row r="316" spans="1:3" s="12" customFormat="1" x14ac:dyDescent="0.25">
      <c r="A316" s="272"/>
      <c r="B316" s="313"/>
      <c r="C316" s="313"/>
    </row>
    <row r="317" spans="1:3" s="12" customFormat="1" x14ac:dyDescent="0.25">
      <c r="A317" s="27" t="s">
        <v>0</v>
      </c>
      <c r="B317" s="27" t="s">
        <v>2</v>
      </c>
      <c r="C317" s="27" t="s">
        <v>3</v>
      </c>
    </row>
    <row r="318" spans="1:3" s="12" customFormat="1" ht="15.75" thickBot="1" x14ac:dyDescent="0.3">
      <c r="A318" s="27" t="s">
        <v>1</v>
      </c>
      <c r="B318" s="28" t="s">
        <v>40</v>
      </c>
      <c r="C318" s="28" t="s">
        <v>41</v>
      </c>
    </row>
    <row r="319" spans="1:3" s="12" customFormat="1" x14ac:dyDescent="0.25">
      <c r="A319" s="29" t="s">
        <v>48</v>
      </c>
      <c r="B319" s="43">
        <f>SUM(B321:B332)</f>
        <v>15684600</v>
      </c>
      <c r="C319" s="43">
        <f>SUM(C321:C332)</f>
        <v>5318977.8099999996</v>
      </c>
    </row>
    <row r="320" spans="1:3" s="12" customFormat="1" x14ac:dyDescent="0.25">
      <c r="A320" s="55" t="s">
        <v>4</v>
      </c>
      <c r="B320" s="90"/>
      <c r="C320" s="90"/>
    </row>
    <row r="321" spans="1:3" s="12" customFormat="1" x14ac:dyDescent="0.25">
      <c r="A321" s="288" t="s">
        <v>8</v>
      </c>
      <c r="B321" s="51">
        <v>7632100</v>
      </c>
      <c r="C321" s="51">
        <v>2589257.94</v>
      </c>
    </row>
    <row r="322" spans="1:3" s="12" customFormat="1" x14ac:dyDescent="0.25">
      <c r="A322" s="291" t="s">
        <v>47</v>
      </c>
      <c r="B322" s="51">
        <v>15000</v>
      </c>
      <c r="C322" s="51">
        <v>2400</v>
      </c>
    </row>
    <row r="323" spans="1:3" s="12" customFormat="1" x14ac:dyDescent="0.25">
      <c r="A323" s="291" t="s">
        <v>9</v>
      </c>
      <c r="B323" s="51">
        <v>2304800</v>
      </c>
      <c r="C323" s="51">
        <v>635769.46</v>
      </c>
    </row>
    <row r="324" spans="1:3" s="12" customFormat="1" x14ac:dyDescent="0.25">
      <c r="A324" s="291" t="s">
        <v>10</v>
      </c>
      <c r="B324" s="51">
        <v>82300</v>
      </c>
      <c r="C324" s="51">
        <v>24234.22</v>
      </c>
    </row>
    <row r="325" spans="1:3" s="12" customFormat="1" x14ac:dyDescent="0.25">
      <c r="A325" s="291" t="s">
        <v>44</v>
      </c>
      <c r="B325" s="51">
        <v>120000</v>
      </c>
      <c r="C325" s="51">
        <v>16676</v>
      </c>
    </row>
    <row r="326" spans="1:3" s="12" customFormat="1" x14ac:dyDescent="0.25">
      <c r="A326" s="291" t="s">
        <v>15</v>
      </c>
      <c r="B326" s="51">
        <v>450000</v>
      </c>
      <c r="C326" s="51">
        <v>196015.17</v>
      </c>
    </row>
    <row r="327" spans="1:3" s="12" customFormat="1" x14ac:dyDescent="0.25">
      <c r="A327" s="291" t="s">
        <v>11</v>
      </c>
      <c r="B327" s="51">
        <v>1211900</v>
      </c>
      <c r="C327" s="51">
        <v>425542.23</v>
      </c>
    </row>
    <row r="328" spans="1:3" s="12" customFormat="1" x14ac:dyDescent="0.25">
      <c r="A328" s="299" t="s">
        <v>12</v>
      </c>
      <c r="B328" s="51">
        <v>1291000</v>
      </c>
      <c r="C328" s="51">
        <v>185959.14</v>
      </c>
    </row>
    <row r="329" spans="1:3" s="12" customFormat="1" x14ac:dyDescent="0.25">
      <c r="A329" s="299"/>
      <c r="B329" s="51">
        <v>4000</v>
      </c>
      <c r="C329" s="51">
        <v>0</v>
      </c>
    </row>
    <row r="330" spans="1:3" s="12" customFormat="1" x14ac:dyDescent="0.25">
      <c r="A330" s="292" t="s">
        <v>5</v>
      </c>
      <c r="B330" s="51">
        <v>5000</v>
      </c>
      <c r="C330" s="51">
        <v>2238.2800000000002</v>
      </c>
    </row>
    <row r="331" spans="1:3" s="12" customFormat="1" ht="25.5" x14ac:dyDescent="0.25">
      <c r="A331" s="292" t="s">
        <v>6</v>
      </c>
      <c r="B331" s="51">
        <v>1414000</v>
      </c>
      <c r="C331" s="51">
        <v>448213</v>
      </c>
    </row>
    <row r="332" spans="1:3" ht="25.5" x14ac:dyDescent="0.25">
      <c r="A332" s="292" t="s">
        <v>7</v>
      </c>
      <c r="B332" s="51">
        <v>1154500</v>
      </c>
      <c r="C332" s="51">
        <v>792672.37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5"/>
  <sheetViews>
    <sheetView topLeftCell="A157"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236" width="9.140625" style="7"/>
    <col min="237" max="237" width="20.140625" style="7" customWidth="1"/>
    <col min="238" max="238" width="4" style="7" customWidth="1"/>
    <col min="239" max="239" width="19.5703125" style="7" customWidth="1"/>
    <col min="240" max="247" width="11" style="7" customWidth="1"/>
    <col min="248" max="492" width="9.140625" style="7"/>
    <col min="493" max="493" width="20.140625" style="7" customWidth="1"/>
    <col min="494" max="494" width="4" style="7" customWidth="1"/>
    <col min="495" max="495" width="19.5703125" style="7" customWidth="1"/>
    <col min="496" max="503" width="11" style="7" customWidth="1"/>
    <col min="504" max="748" width="9.140625" style="7"/>
    <col min="749" max="749" width="20.140625" style="7" customWidth="1"/>
    <col min="750" max="750" width="4" style="7" customWidth="1"/>
    <col min="751" max="751" width="19.5703125" style="7" customWidth="1"/>
    <col min="752" max="759" width="11" style="7" customWidth="1"/>
    <col min="760" max="1004" width="9.140625" style="7"/>
    <col min="1005" max="1005" width="20.140625" style="7" customWidth="1"/>
    <col min="1006" max="1006" width="4" style="7" customWidth="1"/>
    <col min="1007" max="1007" width="19.5703125" style="7" customWidth="1"/>
    <col min="1008" max="1015" width="11" style="7" customWidth="1"/>
    <col min="1016" max="1260" width="9.140625" style="7"/>
    <col min="1261" max="1261" width="20.140625" style="7" customWidth="1"/>
    <col min="1262" max="1262" width="4" style="7" customWidth="1"/>
    <col min="1263" max="1263" width="19.5703125" style="7" customWidth="1"/>
    <col min="1264" max="1271" width="11" style="7" customWidth="1"/>
    <col min="1272" max="1516" width="9.140625" style="7"/>
    <col min="1517" max="1517" width="20.140625" style="7" customWidth="1"/>
    <col min="1518" max="1518" width="4" style="7" customWidth="1"/>
    <col min="1519" max="1519" width="19.5703125" style="7" customWidth="1"/>
    <col min="1520" max="1527" width="11" style="7" customWidth="1"/>
    <col min="1528" max="1772" width="9.140625" style="7"/>
    <col min="1773" max="1773" width="20.140625" style="7" customWidth="1"/>
    <col min="1774" max="1774" width="4" style="7" customWidth="1"/>
    <col min="1775" max="1775" width="19.5703125" style="7" customWidth="1"/>
    <col min="1776" max="1783" width="11" style="7" customWidth="1"/>
    <col min="1784" max="2028" width="9.140625" style="7"/>
    <col min="2029" max="2029" width="20.140625" style="7" customWidth="1"/>
    <col min="2030" max="2030" width="4" style="7" customWidth="1"/>
    <col min="2031" max="2031" width="19.5703125" style="7" customWidth="1"/>
    <col min="2032" max="2039" width="11" style="7" customWidth="1"/>
    <col min="2040" max="2284" width="9.140625" style="7"/>
    <col min="2285" max="2285" width="20.140625" style="7" customWidth="1"/>
    <col min="2286" max="2286" width="4" style="7" customWidth="1"/>
    <col min="2287" max="2287" width="19.5703125" style="7" customWidth="1"/>
    <col min="2288" max="2295" width="11" style="7" customWidth="1"/>
    <col min="2296" max="2540" width="9.140625" style="7"/>
    <col min="2541" max="2541" width="20.140625" style="7" customWidth="1"/>
    <col min="2542" max="2542" width="4" style="7" customWidth="1"/>
    <col min="2543" max="2543" width="19.5703125" style="7" customWidth="1"/>
    <col min="2544" max="2551" width="11" style="7" customWidth="1"/>
    <col min="2552" max="2796" width="9.140625" style="7"/>
    <col min="2797" max="2797" width="20.140625" style="7" customWidth="1"/>
    <col min="2798" max="2798" width="4" style="7" customWidth="1"/>
    <col min="2799" max="2799" width="19.5703125" style="7" customWidth="1"/>
    <col min="2800" max="2807" width="11" style="7" customWidth="1"/>
    <col min="2808" max="3052" width="9.140625" style="7"/>
    <col min="3053" max="3053" width="20.140625" style="7" customWidth="1"/>
    <col min="3054" max="3054" width="4" style="7" customWidth="1"/>
    <col min="3055" max="3055" width="19.5703125" style="7" customWidth="1"/>
    <col min="3056" max="3063" width="11" style="7" customWidth="1"/>
    <col min="3064" max="3308" width="9.140625" style="7"/>
    <col min="3309" max="3309" width="20.140625" style="7" customWidth="1"/>
    <col min="3310" max="3310" width="4" style="7" customWidth="1"/>
    <col min="3311" max="3311" width="19.5703125" style="7" customWidth="1"/>
    <col min="3312" max="3319" width="11" style="7" customWidth="1"/>
    <col min="3320" max="3564" width="9.140625" style="7"/>
    <col min="3565" max="3565" width="20.140625" style="7" customWidth="1"/>
    <col min="3566" max="3566" width="4" style="7" customWidth="1"/>
    <col min="3567" max="3567" width="19.5703125" style="7" customWidth="1"/>
    <col min="3568" max="3575" width="11" style="7" customWidth="1"/>
    <col min="3576" max="3820" width="9.140625" style="7"/>
    <col min="3821" max="3821" width="20.140625" style="7" customWidth="1"/>
    <col min="3822" max="3822" width="4" style="7" customWidth="1"/>
    <col min="3823" max="3823" width="19.5703125" style="7" customWidth="1"/>
    <col min="3824" max="3831" width="11" style="7" customWidth="1"/>
    <col min="3832" max="4076" width="9.140625" style="7"/>
    <col min="4077" max="4077" width="20.140625" style="7" customWidth="1"/>
    <col min="4078" max="4078" width="4" style="7" customWidth="1"/>
    <col min="4079" max="4079" width="19.5703125" style="7" customWidth="1"/>
    <col min="4080" max="4087" width="11" style="7" customWidth="1"/>
    <col min="4088" max="4332" width="9.140625" style="7"/>
    <col min="4333" max="4333" width="20.140625" style="7" customWidth="1"/>
    <col min="4334" max="4334" width="4" style="7" customWidth="1"/>
    <col min="4335" max="4335" width="19.5703125" style="7" customWidth="1"/>
    <col min="4336" max="4343" width="11" style="7" customWidth="1"/>
    <col min="4344" max="4588" width="9.140625" style="7"/>
    <col min="4589" max="4589" width="20.140625" style="7" customWidth="1"/>
    <col min="4590" max="4590" width="4" style="7" customWidth="1"/>
    <col min="4591" max="4591" width="19.5703125" style="7" customWidth="1"/>
    <col min="4592" max="4599" width="11" style="7" customWidth="1"/>
    <col min="4600" max="4844" width="9.140625" style="7"/>
    <col min="4845" max="4845" width="20.140625" style="7" customWidth="1"/>
    <col min="4846" max="4846" width="4" style="7" customWidth="1"/>
    <col min="4847" max="4847" width="19.5703125" style="7" customWidth="1"/>
    <col min="4848" max="4855" width="11" style="7" customWidth="1"/>
    <col min="4856" max="5100" width="9.140625" style="7"/>
    <col min="5101" max="5101" width="20.140625" style="7" customWidth="1"/>
    <col min="5102" max="5102" width="4" style="7" customWidth="1"/>
    <col min="5103" max="5103" width="19.5703125" style="7" customWidth="1"/>
    <col min="5104" max="5111" width="11" style="7" customWidth="1"/>
    <col min="5112" max="5356" width="9.140625" style="7"/>
    <col min="5357" max="5357" width="20.140625" style="7" customWidth="1"/>
    <col min="5358" max="5358" width="4" style="7" customWidth="1"/>
    <col min="5359" max="5359" width="19.5703125" style="7" customWidth="1"/>
    <col min="5360" max="5367" width="11" style="7" customWidth="1"/>
    <col min="5368" max="5612" width="9.140625" style="7"/>
    <col min="5613" max="5613" width="20.140625" style="7" customWidth="1"/>
    <col min="5614" max="5614" width="4" style="7" customWidth="1"/>
    <col min="5615" max="5615" width="19.5703125" style="7" customWidth="1"/>
    <col min="5616" max="5623" width="11" style="7" customWidth="1"/>
    <col min="5624" max="5868" width="9.140625" style="7"/>
    <col min="5869" max="5869" width="20.140625" style="7" customWidth="1"/>
    <col min="5870" max="5870" width="4" style="7" customWidth="1"/>
    <col min="5871" max="5871" width="19.5703125" style="7" customWidth="1"/>
    <col min="5872" max="5879" width="11" style="7" customWidth="1"/>
    <col min="5880" max="6124" width="9.140625" style="7"/>
    <col min="6125" max="6125" width="20.140625" style="7" customWidth="1"/>
    <col min="6126" max="6126" width="4" style="7" customWidth="1"/>
    <col min="6127" max="6127" width="19.5703125" style="7" customWidth="1"/>
    <col min="6128" max="6135" width="11" style="7" customWidth="1"/>
    <col min="6136" max="6380" width="9.140625" style="7"/>
    <col min="6381" max="6381" width="20.140625" style="7" customWidth="1"/>
    <col min="6382" max="6382" width="4" style="7" customWidth="1"/>
    <col min="6383" max="6383" width="19.5703125" style="7" customWidth="1"/>
    <col min="6384" max="6391" width="11" style="7" customWidth="1"/>
    <col min="6392" max="6636" width="9.140625" style="7"/>
    <col min="6637" max="6637" width="20.140625" style="7" customWidth="1"/>
    <col min="6638" max="6638" width="4" style="7" customWidth="1"/>
    <col min="6639" max="6639" width="19.5703125" style="7" customWidth="1"/>
    <col min="6640" max="6647" width="11" style="7" customWidth="1"/>
    <col min="6648" max="6892" width="9.140625" style="7"/>
    <col min="6893" max="6893" width="20.140625" style="7" customWidth="1"/>
    <col min="6894" max="6894" width="4" style="7" customWidth="1"/>
    <col min="6895" max="6895" width="19.5703125" style="7" customWidth="1"/>
    <col min="6896" max="6903" width="11" style="7" customWidth="1"/>
    <col min="6904" max="7148" width="9.140625" style="7"/>
    <col min="7149" max="7149" width="20.140625" style="7" customWidth="1"/>
    <col min="7150" max="7150" width="4" style="7" customWidth="1"/>
    <col min="7151" max="7151" width="19.5703125" style="7" customWidth="1"/>
    <col min="7152" max="7159" width="11" style="7" customWidth="1"/>
    <col min="7160" max="7404" width="9.140625" style="7"/>
    <col min="7405" max="7405" width="20.140625" style="7" customWidth="1"/>
    <col min="7406" max="7406" width="4" style="7" customWidth="1"/>
    <col min="7407" max="7407" width="19.5703125" style="7" customWidth="1"/>
    <col min="7408" max="7415" width="11" style="7" customWidth="1"/>
    <col min="7416" max="7660" width="9.140625" style="7"/>
    <col min="7661" max="7661" width="20.140625" style="7" customWidth="1"/>
    <col min="7662" max="7662" width="4" style="7" customWidth="1"/>
    <col min="7663" max="7663" width="19.5703125" style="7" customWidth="1"/>
    <col min="7664" max="7671" width="11" style="7" customWidth="1"/>
    <col min="7672" max="7916" width="9.140625" style="7"/>
    <col min="7917" max="7917" width="20.140625" style="7" customWidth="1"/>
    <col min="7918" max="7918" width="4" style="7" customWidth="1"/>
    <col min="7919" max="7919" width="19.5703125" style="7" customWidth="1"/>
    <col min="7920" max="7927" width="11" style="7" customWidth="1"/>
    <col min="7928" max="8172" width="9.140625" style="7"/>
    <col min="8173" max="8173" width="20.140625" style="7" customWidth="1"/>
    <col min="8174" max="8174" width="4" style="7" customWidth="1"/>
    <col min="8175" max="8175" width="19.5703125" style="7" customWidth="1"/>
    <col min="8176" max="8183" width="11" style="7" customWidth="1"/>
    <col min="8184" max="8428" width="9.140625" style="7"/>
    <col min="8429" max="8429" width="20.140625" style="7" customWidth="1"/>
    <col min="8430" max="8430" width="4" style="7" customWidth="1"/>
    <col min="8431" max="8431" width="19.5703125" style="7" customWidth="1"/>
    <col min="8432" max="8439" width="11" style="7" customWidth="1"/>
    <col min="8440" max="8684" width="9.140625" style="7"/>
    <col min="8685" max="8685" width="20.140625" style="7" customWidth="1"/>
    <col min="8686" max="8686" width="4" style="7" customWidth="1"/>
    <col min="8687" max="8687" width="19.5703125" style="7" customWidth="1"/>
    <col min="8688" max="8695" width="11" style="7" customWidth="1"/>
    <col min="8696" max="8940" width="9.140625" style="7"/>
    <col min="8941" max="8941" width="20.140625" style="7" customWidth="1"/>
    <col min="8942" max="8942" width="4" style="7" customWidth="1"/>
    <col min="8943" max="8943" width="19.5703125" style="7" customWidth="1"/>
    <col min="8944" max="8951" width="11" style="7" customWidth="1"/>
    <col min="8952" max="9196" width="9.140625" style="7"/>
    <col min="9197" max="9197" width="20.140625" style="7" customWidth="1"/>
    <col min="9198" max="9198" width="4" style="7" customWidth="1"/>
    <col min="9199" max="9199" width="19.5703125" style="7" customWidth="1"/>
    <col min="9200" max="9207" width="11" style="7" customWidth="1"/>
    <col min="9208" max="9452" width="9.140625" style="7"/>
    <col min="9453" max="9453" width="20.140625" style="7" customWidth="1"/>
    <col min="9454" max="9454" width="4" style="7" customWidth="1"/>
    <col min="9455" max="9455" width="19.5703125" style="7" customWidth="1"/>
    <col min="9456" max="9463" width="11" style="7" customWidth="1"/>
    <col min="9464" max="9708" width="9.140625" style="7"/>
    <col min="9709" max="9709" width="20.140625" style="7" customWidth="1"/>
    <col min="9710" max="9710" width="4" style="7" customWidth="1"/>
    <col min="9711" max="9711" width="19.5703125" style="7" customWidth="1"/>
    <col min="9712" max="9719" width="11" style="7" customWidth="1"/>
    <col min="9720" max="9964" width="9.140625" style="7"/>
    <col min="9965" max="9965" width="20.140625" style="7" customWidth="1"/>
    <col min="9966" max="9966" width="4" style="7" customWidth="1"/>
    <col min="9967" max="9967" width="19.5703125" style="7" customWidth="1"/>
    <col min="9968" max="9975" width="11" style="7" customWidth="1"/>
    <col min="9976" max="10220" width="9.140625" style="7"/>
    <col min="10221" max="10221" width="20.140625" style="7" customWidth="1"/>
    <col min="10222" max="10222" width="4" style="7" customWidth="1"/>
    <col min="10223" max="10223" width="19.5703125" style="7" customWidth="1"/>
    <col min="10224" max="10231" width="11" style="7" customWidth="1"/>
    <col min="10232" max="10476" width="9.140625" style="7"/>
    <col min="10477" max="10477" width="20.140625" style="7" customWidth="1"/>
    <col min="10478" max="10478" width="4" style="7" customWidth="1"/>
    <col min="10479" max="10479" width="19.5703125" style="7" customWidth="1"/>
    <col min="10480" max="10487" width="11" style="7" customWidth="1"/>
    <col min="10488" max="10732" width="9.140625" style="7"/>
    <col min="10733" max="10733" width="20.140625" style="7" customWidth="1"/>
    <col min="10734" max="10734" width="4" style="7" customWidth="1"/>
    <col min="10735" max="10735" width="19.5703125" style="7" customWidth="1"/>
    <col min="10736" max="10743" width="11" style="7" customWidth="1"/>
    <col min="10744" max="10988" width="9.140625" style="7"/>
    <col min="10989" max="10989" width="20.140625" style="7" customWidth="1"/>
    <col min="10990" max="10990" width="4" style="7" customWidth="1"/>
    <col min="10991" max="10991" width="19.5703125" style="7" customWidth="1"/>
    <col min="10992" max="10999" width="11" style="7" customWidth="1"/>
    <col min="11000" max="11244" width="9.140625" style="7"/>
    <col min="11245" max="11245" width="20.140625" style="7" customWidth="1"/>
    <col min="11246" max="11246" width="4" style="7" customWidth="1"/>
    <col min="11247" max="11247" width="19.5703125" style="7" customWidth="1"/>
    <col min="11248" max="11255" width="11" style="7" customWidth="1"/>
    <col min="11256" max="11500" width="9.140625" style="7"/>
    <col min="11501" max="11501" width="20.140625" style="7" customWidth="1"/>
    <col min="11502" max="11502" width="4" style="7" customWidth="1"/>
    <col min="11503" max="11503" width="19.5703125" style="7" customWidth="1"/>
    <col min="11504" max="11511" width="11" style="7" customWidth="1"/>
    <col min="11512" max="11756" width="9.140625" style="7"/>
    <col min="11757" max="11757" width="20.140625" style="7" customWidth="1"/>
    <col min="11758" max="11758" width="4" style="7" customWidth="1"/>
    <col min="11759" max="11759" width="19.5703125" style="7" customWidth="1"/>
    <col min="11760" max="11767" width="11" style="7" customWidth="1"/>
    <col min="11768" max="12012" width="9.140625" style="7"/>
    <col min="12013" max="12013" width="20.140625" style="7" customWidth="1"/>
    <col min="12014" max="12014" width="4" style="7" customWidth="1"/>
    <col min="12015" max="12015" width="19.5703125" style="7" customWidth="1"/>
    <col min="12016" max="12023" width="11" style="7" customWidth="1"/>
    <col min="12024" max="12268" width="9.140625" style="7"/>
    <col min="12269" max="12269" width="20.140625" style="7" customWidth="1"/>
    <col min="12270" max="12270" width="4" style="7" customWidth="1"/>
    <col min="12271" max="12271" width="19.5703125" style="7" customWidth="1"/>
    <col min="12272" max="12279" width="11" style="7" customWidth="1"/>
    <col min="12280" max="12524" width="9.140625" style="7"/>
    <col min="12525" max="12525" width="20.140625" style="7" customWidth="1"/>
    <col min="12526" max="12526" width="4" style="7" customWidth="1"/>
    <col min="12527" max="12527" width="19.5703125" style="7" customWidth="1"/>
    <col min="12528" max="12535" width="11" style="7" customWidth="1"/>
    <col min="12536" max="12780" width="9.140625" style="7"/>
    <col min="12781" max="12781" width="20.140625" style="7" customWidth="1"/>
    <col min="12782" max="12782" width="4" style="7" customWidth="1"/>
    <col min="12783" max="12783" width="19.5703125" style="7" customWidth="1"/>
    <col min="12784" max="12791" width="11" style="7" customWidth="1"/>
    <col min="12792" max="13036" width="9.140625" style="7"/>
    <col min="13037" max="13037" width="20.140625" style="7" customWidth="1"/>
    <col min="13038" max="13038" width="4" style="7" customWidth="1"/>
    <col min="13039" max="13039" width="19.5703125" style="7" customWidth="1"/>
    <col min="13040" max="13047" width="11" style="7" customWidth="1"/>
    <col min="13048" max="13292" width="9.140625" style="7"/>
    <col min="13293" max="13293" width="20.140625" style="7" customWidth="1"/>
    <col min="13294" max="13294" width="4" style="7" customWidth="1"/>
    <col min="13295" max="13295" width="19.5703125" style="7" customWidth="1"/>
    <col min="13296" max="13303" width="11" style="7" customWidth="1"/>
    <col min="13304" max="13548" width="9.140625" style="7"/>
    <col min="13549" max="13549" width="20.140625" style="7" customWidth="1"/>
    <col min="13550" max="13550" width="4" style="7" customWidth="1"/>
    <col min="13551" max="13551" width="19.5703125" style="7" customWidth="1"/>
    <col min="13552" max="13559" width="11" style="7" customWidth="1"/>
    <col min="13560" max="13804" width="9.140625" style="7"/>
    <col min="13805" max="13805" width="20.140625" style="7" customWidth="1"/>
    <col min="13806" max="13806" width="4" style="7" customWidth="1"/>
    <col min="13807" max="13807" width="19.5703125" style="7" customWidth="1"/>
    <col min="13808" max="13815" width="11" style="7" customWidth="1"/>
    <col min="13816" max="14060" width="9.140625" style="7"/>
    <col min="14061" max="14061" width="20.140625" style="7" customWidth="1"/>
    <col min="14062" max="14062" width="4" style="7" customWidth="1"/>
    <col min="14063" max="14063" width="19.5703125" style="7" customWidth="1"/>
    <col min="14064" max="14071" width="11" style="7" customWidth="1"/>
    <col min="14072" max="14316" width="9.140625" style="7"/>
    <col min="14317" max="14317" width="20.140625" style="7" customWidth="1"/>
    <col min="14318" max="14318" width="4" style="7" customWidth="1"/>
    <col min="14319" max="14319" width="19.5703125" style="7" customWidth="1"/>
    <col min="14320" max="14327" width="11" style="7" customWidth="1"/>
    <col min="14328" max="14572" width="9.140625" style="7"/>
    <col min="14573" max="14573" width="20.140625" style="7" customWidth="1"/>
    <col min="14574" max="14574" width="4" style="7" customWidth="1"/>
    <col min="14575" max="14575" width="19.5703125" style="7" customWidth="1"/>
    <col min="14576" max="14583" width="11" style="7" customWidth="1"/>
    <col min="14584" max="14828" width="9.140625" style="7"/>
    <col min="14829" max="14829" width="20.140625" style="7" customWidth="1"/>
    <col min="14830" max="14830" width="4" style="7" customWidth="1"/>
    <col min="14831" max="14831" width="19.5703125" style="7" customWidth="1"/>
    <col min="14832" max="14839" width="11" style="7" customWidth="1"/>
    <col min="14840" max="15084" width="9.140625" style="7"/>
    <col min="15085" max="15085" width="20.140625" style="7" customWidth="1"/>
    <col min="15086" max="15086" width="4" style="7" customWidth="1"/>
    <col min="15087" max="15087" width="19.5703125" style="7" customWidth="1"/>
    <col min="15088" max="15095" width="11" style="7" customWidth="1"/>
    <col min="15096" max="15340" width="9.140625" style="7"/>
    <col min="15341" max="15341" width="20.140625" style="7" customWidth="1"/>
    <col min="15342" max="15342" width="4" style="7" customWidth="1"/>
    <col min="15343" max="15343" width="19.5703125" style="7" customWidth="1"/>
    <col min="15344" max="15351" width="11" style="7" customWidth="1"/>
    <col min="15352" max="15596" width="9.140625" style="7"/>
    <col min="15597" max="15597" width="20.140625" style="7" customWidth="1"/>
    <col min="15598" max="15598" width="4" style="7" customWidth="1"/>
    <col min="15599" max="15599" width="19.5703125" style="7" customWidth="1"/>
    <col min="15600" max="15607" width="11" style="7" customWidth="1"/>
    <col min="15608" max="15852" width="9.140625" style="7"/>
    <col min="15853" max="15853" width="20.140625" style="7" customWidth="1"/>
    <col min="15854" max="15854" width="4" style="7" customWidth="1"/>
    <col min="15855" max="15855" width="19.5703125" style="7" customWidth="1"/>
    <col min="15856" max="15863" width="11" style="7" customWidth="1"/>
    <col min="15864" max="16108" width="9.140625" style="7"/>
    <col min="16109" max="16109" width="20.140625" style="7" customWidth="1"/>
    <col min="16110" max="16110" width="4" style="7" customWidth="1"/>
    <col min="16111" max="16111" width="19.5703125" style="7" customWidth="1"/>
    <col min="16112" max="16119" width="11" style="7" customWidth="1"/>
    <col min="16120" max="16384" width="9.140625" style="7"/>
  </cols>
  <sheetData>
    <row r="1" spans="1:3" ht="30" customHeight="1" x14ac:dyDescent="0.25">
      <c r="A1" s="641" t="s">
        <v>53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58">
        <v>21944600</v>
      </c>
      <c r="C5" s="58">
        <v>16363020.620000003</v>
      </c>
    </row>
    <row r="6" spans="1:3" s="12" customFormat="1" x14ac:dyDescent="0.25">
      <c r="A6" s="10" t="s">
        <v>4</v>
      </c>
      <c r="B6" s="59"/>
      <c r="C6" s="59"/>
    </row>
    <row r="7" spans="1:3" s="12" customFormat="1" x14ac:dyDescent="0.25">
      <c r="A7" s="13" t="s">
        <v>8</v>
      </c>
      <c r="B7" s="60">
        <v>8176574</v>
      </c>
      <c r="C7" s="60">
        <v>7202871.6699999999</v>
      </c>
    </row>
    <row r="8" spans="1:3" s="12" customFormat="1" x14ac:dyDescent="0.25">
      <c r="A8" s="13" t="s">
        <v>13</v>
      </c>
      <c r="B8" s="60"/>
      <c r="C8" s="60"/>
    </row>
    <row r="9" spans="1:3" s="12" customFormat="1" x14ac:dyDescent="0.25">
      <c r="A9" s="13" t="s">
        <v>9</v>
      </c>
      <c r="B9" s="60">
        <v>2469326</v>
      </c>
      <c r="C9" s="60">
        <v>2155315.89</v>
      </c>
    </row>
    <row r="10" spans="1:3" s="12" customFormat="1" x14ac:dyDescent="0.25">
      <c r="A10" s="13" t="s">
        <v>10</v>
      </c>
      <c r="B10" s="60">
        <v>30495</v>
      </c>
      <c r="C10" s="60">
        <v>19196.560000000001</v>
      </c>
    </row>
    <row r="11" spans="1:3" s="12" customFormat="1" x14ac:dyDescent="0.25">
      <c r="A11" s="13" t="s">
        <v>15</v>
      </c>
      <c r="B11" s="60">
        <v>118000</v>
      </c>
      <c r="C11" s="60">
        <v>44981.82</v>
      </c>
    </row>
    <row r="12" spans="1:3" s="12" customFormat="1" ht="23.25" x14ac:dyDescent="0.25">
      <c r="A12" s="13" t="s">
        <v>14</v>
      </c>
      <c r="B12" s="60"/>
      <c r="C12" s="60"/>
    </row>
    <row r="13" spans="1:3" s="12" customFormat="1" x14ac:dyDescent="0.25">
      <c r="A13" s="13" t="s">
        <v>16</v>
      </c>
      <c r="B13" s="60">
        <v>0</v>
      </c>
      <c r="C13" s="60"/>
    </row>
    <row r="14" spans="1:3" s="12" customFormat="1" x14ac:dyDescent="0.25">
      <c r="A14" s="13" t="s">
        <v>11</v>
      </c>
      <c r="B14" s="60">
        <v>3292151.53</v>
      </c>
      <c r="C14" s="60">
        <v>1782468.62</v>
      </c>
    </row>
    <row r="15" spans="1:3" s="12" customFormat="1" x14ac:dyDescent="0.25">
      <c r="A15" s="13" t="s">
        <v>12</v>
      </c>
      <c r="B15" s="60">
        <v>2259085.4700000002</v>
      </c>
      <c r="C15" s="60">
        <v>1010686.93</v>
      </c>
    </row>
    <row r="16" spans="1:3" s="12" customFormat="1" x14ac:dyDescent="0.25">
      <c r="A16" s="10" t="s">
        <v>5</v>
      </c>
      <c r="B16" s="60">
        <v>40000</v>
      </c>
      <c r="C16" s="60">
        <v>20000</v>
      </c>
    </row>
    <row r="17" spans="1:3" s="12" customFormat="1" ht="30" customHeight="1" x14ac:dyDescent="0.25">
      <c r="A17" s="10" t="s">
        <v>6</v>
      </c>
      <c r="B17" s="60">
        <v>3835210</v>
      </c>
      <c r="C17" s="60">
        <v>2555109.66</v>
      </c>
    </row>
    <row r="18" spans="1:3" s="12" customFormat="1" ht="25.5" x14ac:dyDescent="0.25">
      <c r="A18" s="10" t="s">
        <v>7</v>
      </c>
      <c r="B18" s="60">
        <v>1723758</v>
      </c>
      <c r="C18" s="60">
        <v>1572389.47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61">
        <v>22430000</v>
      </c>
      <c r="C22" s="61">
        <v>16855574.490000002</v>
      </c>
    </row>
    <row r="23" spans="1:3" s="12" customFormat="1" x14ac:dyDescent="0.25">
      <c r="A23" s="10" t="s">
        <v>4</v>
      </c>
      <c r="B23" s="62"/>
      <c r="C23" s="62"/>
    </row>
    <row r="24" spans="1:3" s="12" customFormat="1" x14ac:dyDescent="0.25">
      <c r="A24" s="13" t="s">
        <v>8</v>
      </c>
      <c r="B24" s="63">
        <v>11170000</v>
      </c>
      <c r="C24" s="63">
        <v>7388774</v>
      </c>
    </row>
    <row r="25" spans="1:3" s="12" customFormat="1" x14ac:dyDescent="0.25">
      <c r="A25" s="13" t="s">
        <v>13</v>
      </c>
      <c r="B25" s="63"/>
      <c r="C25" s="63"/>
    </row>
    <row r="26" spans="1:3" s="12" customFormat="1" x14ac:dyDescent="0.25">
      <c r="A26" s="13" t="s">
        <v>9</v>
      </c>
      <c r="B26" s="63">
        <v>3368000</v>
      </c>
      <c r="C26" s="63">
        <v>2229473.67</v>
      </c>
    </row>
    <row r="27" spans="1:3" s="12" customFormat="1" x14ac:dyDescent="0.25">
      <c r="A27" s="13" t="s">
        <v>10</v>
      </c>
      <c r="B27" s="63">
        <v>38000</v>
      </c>
      <c r="C27" s="63">
        <v>21944.799999999999</v>
      </c>
    </row>
    <row r="28" spans="1:3" s="12" customFormat="1" ht="23.25" x14ac:dyDescent="0.25">
      <c r="A28" s="13" t="s">
        <v>14</v>
      </c>
      <c r="B28" s="63">
        <v>0</v>
      </c>
      <c r="C28" s="63"/>
    </row>
    <row r="29" spans="1:3" s="12" customFormat="1" x14ac:dyDescent="0.25">
      <c r="A29" s="13" t="s">
        <v>18</v>
      </c>
      <c r="B29" s="63">
        <v>230000</v>
      </c>
      <c r="C29" s="63">
        <v>46778.14</v>
      </c>
    </row>
    <row r="30" spans="1:3" s="12" customFormat="1" x14ac:dyDescent="0.25">
      <c r="A30" s="13" t="s">
        <v>11</v>
      </c>
      <c r="B30" s="63">
        <v>100000</v>
      </c>
      <c r="C30" s="63">
        <v>75340</v>
      </c>
    </row>
    <row r="31" spans="1:3" s="12" customFormat="1" x14ac:dyDescent="0.25">
      <c r="A31" s="13" t="s">
        <v>12</v>
      </c>
      <c r="B31" s="63">
        <v>550000</v>
      </c>
      <c r="C31" s="63">
        <v>358216.4</v>
      </c>
    </row>
    <row r="32" spans="1:3" s="12" customFormat="1" x14ac:dyDescent="0.25">
      <c r="A32" s="10" t="s">
        <v>5</v>
      </c>
      <c r="B32" s="63">
        <v>370330</v>
      </c>
      <c r="C32" s="63">
        <v>184385</v>
      </c>
    </row>
    <row r="33" spans="1:3" s="12" customFormat="1" ht="25.5" x14ac:dyDescent="0.25">
      <c r="A33" s="10" t="s">
        <v>6</v>
      </c>
      <c r="B33" s="63">
        <v>5406455.5</v>
      </c>
      <c r="C33" s="63">
        <v>5459255.5</v>
      </c>
    </row>
    <row r="34" spans="1:3" s="12" customFormat="1" ht="25.5" x14ac:dyDescent="0.25">
      <c r="A34" s="10" t="s">
        <v>7</v>
      </c>
      <c r="B34" s="63">
        <v>1197214.5</v>
      </c>
      <c r="C34" s="63">
        <v>1091406.98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24200000</v>
      </c>
      <c r="C38" s="8">
        <f>SUM(C40:C50)</f>
        <v>14875003.370000001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5">
        <v>14333794.16</v>
      </c>
      <c r="C40" s="64">
        <v>9007005.4700000007</v>
      </c>
    </row>
    <row r="41" spans="1:3" s="12" customFormat="1" x14ac:dyDescent="0.25">
      <c r="A41" s="13" t="s">
        <v>13</v>
      </c>
      <c r="B41" s="5"/>
      <c r="C41" s="5"/>
    </row>
    <row r="42" spans="1:3" s="12" customFormat="1" x14ac:dyDescent="0.25">
      <c r="A42" s="13" t="s">
        <v>9</v>
      </c>
      <c r="B42" s="5">
        <v>4328805.84</v>
      </c>
      <c r="C42" s="65">
        <v>2678498.64</v>
      </c>
    </row>
    <row r="43" spans="1:3" s="12" customFormat="1" x14ac:dyDescent="0.25">
      <c r="A43" s="13" t="s">
        <v>10</v>
      </c>
      <c r="B43" s="5"/>
      <c r="C43" s="5"/>
    </row>
    <row r="44" spans="1:3" s="12" customFormat="1" ht="23.25" x14ac:dyDescent="0.25">
      <c r="A44" s="13" t="s">
        <v>14</v>
      </c>
      <c r="B44" s="5"/>
      <c r="C44" s="5"/>
    </row>
    <row r="45" spans="1:3" s="12" customFormat="1" x14ac:dyDescent="0.25">
      <c r="A45" s="13" t="s">
        <v>18</v>
      </c>
      <c r="B45" s="14"/>
      <c r="C45" s="5"/>
    </row>
    <row r="46" spans="1:3" s="12" customFormat="1" x14ac:dyDescent="0.25">
      <c r="A46" s="13" t="s">
        <v>11</v>
      </c>
      <c r="B46" s="5">
        <v>70000</v>
      </c>
      <c r="C46" s="66">
        <v>38356.29</v>
      </c>
    </row>
    <row r="47" spans="1:3" s="12" customFormat="1" x14ac:dyDescent="0.25">
      <c r="A47" s="13" t="s">
        <v>12</v>
      </c>
      <c r="B47" s="68">
        <v>330390.09000000003</v>
      </c>
      <c r="C47" s="67">
        <v>101904.5</v>
      </c>
    </row>
    <row r="48" spans="1:3" s="12" customFormat="1" x14ac:dyDescent="0.25">
      <c r="A48" s="10" t="s">
        <v>5</v>
      </c>
      <c r="B48" s="5">
        <v>88138.47</v>
      </c>
      <c r="C48" s="69">
        <v>88138.47</v>
      </c>
    </row>
    <row r="49" spans="1:3" s="12" customFormat="1" ht="25.5" x14ac:dyDescent="0.25">
      <c r="A49" s="10" t="s">
        <v>6</v>
      </c>
      <c r="B49" s="72">
        <v>2219740</v>
      </c>
      <c r="C49" s="72">
        <v>629740</v>
      </c>
    </row>
    <row r="50" spans="1:3" s="12" customFormat="1" ht="25.5" x14ac:dyDescent="0.25">
      <c r="A50" s="10" t="s">
        <v>7</v>
      </c>
      <c r="B50" s="72">
        <v>2829131.44</v>
      </c>
      <c r="C50" s="72">
        <v>2331360</v>
      </c>
    </row>
    <row r="51" spans="1:3" s="12" customFormat="1" x14ac:dyDescent="0.25">
      <c r="A51" s="10"/>
      <c r="B51" s="5"/>
      <c r="C51" s="5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70">
        <f>B56+B58+B59+B61+B62+B63+B64+B65+B66+B57+B60</f>
        <v>15361900</v>
      </c>
      <c r="C54" s="70">
        <f>C56+C58+C59+C61+C62+C63+C64+C65+C66+C57+C60</f>
        <v>10480848.67</v>
      </c>
    </row>
    <row r="55" spans="1:3" s="12" customFormat="1" x14ac:dyDescent="0.25">
      <c r="A55" s="10" t="s">
        <v>4</v>
      </c>
      <c r="B55" s="71"/>
      <c r="C55" s="71"/>
    </row>
    <row r="56" spans="1:3" s="12" customFormat="1" x14ac:dyDescent="0.25">
      <c r="A56" s="13" t="s">
        <v>8</v>
      </c>
      <c r="B56" s="72">
        <v>10006068</v>
      </c>
      <c r="C56" s="72">
        <v>6615898</v>
      </c>
    </row>
    <row r="57" spans="1:3" s="12" customFormat="1" x14ac:dyDescent="0.25">
      <c r="A57" s="13" t="s">
        <v>13</v>
      </c>
      <c r="B57" s="72">
        <v>0</v>
      </c>
      <c r="C57" s="72">
        <v>0</v>
      </c>
    </row>
    <row r="58" spans="1:3" s="12" customFormat="1" x14ac:dyDescent="0.25">
      <c r="A58" s="13" t="s">
        <v>9</v>
      </c>
      <c r="B58" s="72">
        <v>3021832</v>
      </c>
      <c r="C58" s="72">
        <v>1984713.22</v>
      </c>
    </row>
    <row r="59" spans="1:3" s="12" customFormat="1" x14ac:dyDescent="0.25">
      <c r="A59" s="13" t="s">
        <v>10</v>
      </c>
      <c r="B59" s="72">
        <v>15500</v>
      </c>
      <c r="C59" s="72">
        <v>9100</v>
      </c>
    </row>
    <row r="60" spans="1:3" s="12" customFormat="1" ht="23.25" x14ac:dyDescent="0.25">
      <c r="A60" s="13" t="s">
        <v>14</v>
      </c>
      <c r="B60" s="72"/>
      <c r="C60" s="72"/>
    </row>
    <row r="61" spans="1:3" s="12" customFormat="1" x14ac:dyDescent="0.25">
      <c r="A61" s="13" t="s">
        <v>21</v>
      </c>
      <c r="B61" s="72">
        <v>49000</v>
      </c>
      <c r="C61" s="72">
        <v>27335.75</v>
      </c>
    </row>
    <row r="62" spans="1:3" s="12" customFormat="1" x14ac:dyDescent="0.25">
      <c r="A62" s="13" t="s">
        <v>11</v>
      </c>
      <c r="B62" s="72">
        <v>60900</v>
      </c>
      <c r="C62" s="72">
        <v>20100</v>
      </c>
    </row>
    <row r="63" spans="1:3" s="12" customFormat="1" x14ac:dyDescent="0.25">
      <c r="A63" s="13" t="s">
        <v>12</v>
      </c>
      <c r="B63" s="72">
        <v>244285</v>
      </c>
      <c r="C63" s="72">
        <v>181784.68</v>
      </c>
    </row>
    <row r="64" spans="1:3" s="12" customFormat="1" x14ac:dyDescent="0.25">
      <c r="A64" s="10" t="s">
        <v>5</v>
      </c>
      <c r="B64" s="72"/>
      <c r="C64" s="72"/>
    </row>
    <row r="65" spans="1:3" s="12" customFormat="1" ht="25.5" x14ac:dyDescent="0.25">
      <c r="A65" s="10" t="s">
        <v>6</v>
      </c>
      <c r="B65" s="72">
        <v>326734</v>
      </c>
      <c r="C65" s="72">
        <v>259456.32</v>
      </c>
    </row>
    <row r="66" spans="1:3" s="12" customFormat="1" ht="25.5" x14ac:dyDescent="0.25">
      <c r="A66" s="10" t="s">
        <v>7</v>
      </c>
      <c r="B66" s="72">
        <v>1637581</v>
      </c>
      <c r="C66" s="72">
        <v>1382460.7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5" t="s">
        <v>0</v>
      </c>
      <c r="B68" s="15" t="s">
        <v>2</v>
      </c>
      <c r="C68" s="15" t="s">
        <v>3</v>
      </c>
    </row>
    <row r="69" spans="1:3" s="12" customFormat="1" x14ac:dyDescent="0.25">
      <c r="A69" s="15" t="s">
        <v>1</v>
      </c>
      <c r="B69" s="15">
        <v>2</v>
      </c>
      <c r="C69" s="15">
        <v>3</v>
      </c>
    </row>
    <row r="70" spans="1:3" s="12" customFormat="1" x14ac:dyDescent="0.25">
      <c r="A70" s="3" t="s">
        <v>22</v>
      </c>
      <c r="B70" s="70">
        <f>B72+B73+B74+B75+B76+B77+B78+B79+B80+B81+B82</f>
        <v>17100000</v>
      </c>
      <c r="C70" s="70">
        <f>SUM(C71:C82)</f>
        <v>11223549.310000002</v>
      </c>
    </row>
    <row r="71" spans="1:3" s="12" customFormat="1" x14ac:dyDescent="0.25">
      <c r="A71" s="10" t="s">
        <v>4</v>
      </c>
      <c r="B71" s="71"/>
      <c r="C71" s="71"/>
    </row>
    <row r="72" spans="1:3" s="12" customFormat="1" x14ac:dyDescent="0.25">
      <c r="A72" s="13" t="s">
        <v>8</v>
      </c>
      <c r="B72" s="72">
        <v>11331259.609999999</v>
      </c>
      <c r="C72" s="72">
        <v>7364521.8200000003</v>
      </c>
    </row>
    <row r="73" spans="1:3" s="12" customFormat="1" x14ac:dyDescent="0.25">
      <c r="A73" s="13" t="s">
        <v>13</v>
      </c>
      <c r="B73" s="72">
        <v>0</v>
      </c>
      <c r="C73" s="72">
        <v>0</v>
      </c>
    </row>
    <row r="74" spans="1:3" s="12" customFormat="1" x14ac:dyDescent="0.25">
      <c r="A74" s="13" t="s">
        <v>9</v>
      </c>
      <c r="B74" s="72">
        <v>3422040.39</v>
      </c>
      <c r="C74" s="72">
        <v>2178631.9900000002</v>
      </c>
    </row>
    <row r="75" spans="1:3" s="12" customFormat="1" x14ac:dyDescent="0.25">
      <c r="A75" s="13" t="s">
        <v>10</v>
      </c>
      <c r="B75" s="72">
        <v>42240</v>
      </c>
      <c r="C75" s="72">
        <v>25351.9</v>
      </c>
    </row>
    <row r="76" spans="1:3" s="12" customFormat="1" ht="23.25" x14ac:dyDescent="0.25">
      <c r="A76" s="13" t="s">
        <v>49</v>
      </c>
      <c r="B76" s="72">
        <v>0</v>
      </c>
      <c r="C76" s="72">
        <v>0</v>
      </c>
    </row>
    <row r="77" spans="1:3" s="12" customFormat="1" x14ac:dyDescent="0.25">
      <c r="A77" s="13" t="s">
        <v>15</v>
      </c>
      <c r="B77" s="72">
        <v>132352</v>
      </c>
      <c r="C77" s="72">
        <v>86611.8</v>
      </c>
    </row>
    <row r="78" spans="1:3" s="12" customFormat="1" x14ac:dyDescent="0.25">
      <c r="A78" s="13" t="s">
        <v>11</v>
      </c>
      <c r="B78" s="72">
        <v>8100</v>
      </c>
      <c r="C78" s="72">
        <v>4250</v>
      </c>
    </row>
    <row r="79" spans="1:3" s="12" customFormat="1" x14ac:dyDescent="0.25">
      <c r="A79" s="13" t="s">
        <v>12</v>
      </c>
      <c r="B79" s="72">
        <v>426800</v>
      </c>
      <c r="C79" s="72">
        <v>231302.68</v>
      </c>
    </row>
    <row r="80" spans="1:3" s="12" customFormat="1" x14ac:dyDescent="0.25">
      <c r="A80" s="10" t="s">
        <v>5</v>
      </c>
      <c r="B80" s="72">
        <v>0</v>
      </c>
      <c r="C80" s="72">
        <v>0</v>
      </c>
    </row>
    <row r="81" spans="1:3" s="12" customFormat="1" ht="25.5" x14ac:dyDescent="0.25">
      <c r="A81" s="10" t="s">
        <v>6</v>
      </c>
      <c r="B81" s="72">
        <v>190800</v>
      </c>
      <c r="C81" s="72">
        <v>206719</v>
      </c>
    </row>
    <row r="82" spans="1:3" s="12" customFormat="1" ht="25.5" x14ac:dyDescent="0.25">
      <c r="A82" s="10" t="s">
        <v>7</v>
      </c>
      <c r="B82" s="72">
        <v>1546408</v>
      </c>
      <c r="C82" s="72">
        <v>1126160.1200000001</v>
      </c>
    </row>
    <row r="83" spans="1:3" s="12" customFormat="1" x14ac:dyDescent="0.25">
      <c r="A83" s="14"/>
      <c r="B83" s="14"/>
      <c r="C83" s="14"/>
    </row>
    <row r="84" spans="1:3" s="12" customFormat="1" x14ac:dyDescent="0.25">
      <c r="A84" s="15" t="s">
        <v>0</v>
      </c>
      <c r="B84" s="15" t="s">
        <v>2</v>
      </c>
      <c r="C84" s="15" t="s">
        <v>3</v>
      </c>
    </row>
    <row r="85" spans="1:3" s="12" customFormat="1" x14ac:dyDescent="0.25">
      <c r="A85" s="15" t="s">
        <v>1</v>
      </c>
      <c r="B85" s="15">
        <v>2</v>
      </c>
      <c r="C85" s="15">
        <v>3</v>
      </c>
    </row>
    <row r="86" spans="1:3" s="12" customFormat="1" x14ac:dyDescent="0.25">
      <c r="A86" s="3" t="s">
        <v>23</v>
      </c>
      <c r="B86" s="70">
        <f>B88+B90+B91+B94+B95+B96+B97+B98+B89+B92+B93</f>
        <v>23266128</v>
      </c>
      <c r="C86" s="70">
        <f>SUM(C88:C98)</f>
        <v>14831751.029999997</v>
      </c>
    </row>
    <row r="87" spans="1:3" s="12" customFormat="1" x14ac:dyDescent="0.25">
      <c r="A87" s="10" t="s">
        <v>4</v>
      </c>
      <c r="B87" s="71"/>
      <c r="C87" s="71"/>
    </row>
    <row r="88" spans="1:3" s="12" customFormat="1" x14ac:dyDescent="0.25">
      <c r="A88" s="13" t="s">
        <v>8</v>
      </c>
      <c r="B88" s="72">
        <v>12585380</v>
      </c>
      <c r="C88" s="72">
        <v>8697198.5099999998</v>
      </c>
    </row>
    <row r="89" spans="1:3" s="12" customFormat="1" x14ac:dyDescent="0.25">
      <c r="A89" s="13" t="s">
        <v>13</v>
      </c>
      <c r="B89" s="72">
        <v>2000</v>
      </c>
      <c r="C89" s="72"/>
    </row>
    <row r="90" spans="1:3" s="12" customFormat="1" x14ac:dyDescent="0.25">
      <c r="A90" s="13" t="s">
        <v>9</v>
      </c>
      <c r="B90" s="72">
        <v>3800820</v>
      </c>
      <c r="C90" s="72">
        <v>2626734.16</v>
      </c>
    </row>
    <row r="91" spans="1:3" s="12" customFormat="1" x14ac:dyDescent="0.25">
      <c r="A91" s="13" t="s">
        <v>10</v>
      </c>
      <c r="B91" s="72">
        <v>15000</v>
      </c>
      <c r="C91" s="72">
        <v>8893.9500000000007</v>
      </c>
    </row>
    <row r="92" spans="1:3" s="12" customFormat="1" ht="23.25" x14ac:dyDescent="0.25">
      <c r="A92" s="13" t="s">
        <v>14</v>
      </c>
      <c r="B92" s="72">
        <v>20000</v>
      </c>
      <c r="C92" s="72"/>
    </row>
    <row r="93" spans="1:3" s="12" customFormat="1" x14ac:dyDescent="0.25">
      <c r="A93" s="13" t="s">
        <v>21</v>
      </c>
      <c r="B93" s="72">
        <v>114244</v>
      </c>
      <c r="C93" s="72">
        <v>26886.19</v>
      </c>
    </row>
    <row r="94" spans="1:3" s="12" customFormat="1" x14ac:dyDescent="0.25">
      <c r="A94" s="13" t="s">
        <v>11</v>
      </c>
      <c r="B94" s="72">
        <v>11628</v>
      </c>
      <c r="C94" s="72">
        <v>11628</v>
      </c>
    </row>
    <row r="95" spans="1:3" s="12" customFormat="1" x14ac:dyDescent="0.25">
      <c r="A95" s="13" t="s">
        <v>12</v>
      </c>
      <c r="B95" s="72">
        <v>284100</v>
      </c>
      <c r="C95" s="72">
        <v>185076.1</v>
      </c>
    </row>
    <row r="96" spans="1:3" s="12" customFormat="1" x14ac:dyDescent="0.25">
      <c r="A96" s="10" t="s">
        <v>5</v>
      </c>
      <c r="B96" s="72">
        <v>330000</v>
      </c>
      <c r="C96" s="72">
        <v>87400.91</v>
      </c>
    </row>
    <row r="97" spans="1:3" s="12" customFormat="1" ht="25.5" x14ac:dyDescent="0.25">
      <c r="A97" s="10" t="s">
        <v>6</v>
      </c>
      <c r="B97" s="72">
        <v>1900000</v>
      </c>
      <c r="C97" s="72">
        <v>739500</v>
      </c>
    </row>
    <row r="98" spans="1:3" s="12" customFormat="1" ht="25.5" x14ac:dyDescent="0.25">
      <c r="A98" s="10" t="s">
        <v>7</v>
      </c>
      <c r="B98" s="72">
        <v>4202956</v>
      </c>
      <c r="C98" s="72">
        <v>2448433.21</v>
      </c>
    </row>
    <row r="99" spans="1:3" s="12" customFormat="1" x14ac:dyDescent="0.25">
      <c r="A99" s="14"/>
      <c r="B99" s="14"/>
      <c r="C99" s="14"/>
    </row>
    <row r="100" spans="1:3" s="12" customFormat="1" x14ac:dyDescent="0.25">
      <c r="A100" s="15" t="s">
        <v>0</v>
      </c>
      <c r="B100" s="15" t="s">
        <v>2</v>
      </c>
      <c r="C100" s="15" t="s">
        <v>3</v>
      </c>
    </row>
    <row r="101" spans="1:3" s="12" customFormat="1" x14ac:dyDescent="0.25">
      <c r="A101" s="15" t="s">
        <v>1</v>
      </c>
      <c r="B101" s="15">
        <v>2</v>
      </c>
      <c r="C101" s="15">
        <v>3</v>
      </c>
    </row>
    <row r="102" spans="1:3" s="12" customFormat="1" ht="18" customHeight="1" x14ac:dyDescent="0.25">
      <c r="A102" s="3" t="s">
        <v>24</v>
      </c>
      <c r="B102" s="73">
        <v>24750000</v>
      </c>
      <c r="C102" s="73">
        <v>18026900.000000004</v>
      </c>
    </row>
    <row r="103" spans="1:3" s="12" customFormat="1" x14ac:dyDescent="0.25">
      <c r="A103" s="10" t="s">
        <v>4</v>
      </c>
      <c r="B103" s="74"/>
      <c r="C103" s="74"/>
    </row>
    <row r="104" spans="1:3" s="12" customFormat="1" x14ac:dyDescent="0.25">
      <c r="A104" s="13" t="s">
        <v>8</v>
      </c>
      <c r="B104" s="75">
        <v>13732182</v>
      </c>
      <c r="C104" s="75">
        <v>9133916.9600000009</v>
      </c>
    </row>
    <row r="105" spans="1:3" s="12" customFormat="1" x14ac:dyDescent="0.25">
      <c r="A105" s="13" t="s">
        <v>13</v>
      </c>
      <c r="B105" s="75">
        <v>0</v>
      </c>
      <c r="C105" s="75">
        <v>0</v>
      </c>
    </row>
    <row r="106" spans="1:3" s="12" customFormat="1" x14ac:dyDescent="0.25">
      <c r="A106" s="13" t="s">
        <v>9</v>
      </c>
      <c r="B106" s="75">
        <v>4147118</v>
      </c>
      <c r="C106" s="75">
        <v>2757666.14</v>
      </c>
    </row>
    <row r="107" spans="1:3" s="12" customFormat="1" x14ac:dyDescent="0.25">
      <c r="A107" s="13" t="s">
        <v>10</v>
      </c>
      <c r="B107" s="75">
        <v>31200</v>
      </c>
      <c r="C107" s="75">
        <v>19633.169999999998</v>
      </c>
    </row>
    <row r="108" spans="1:3" s="12" customFormat="1" ht="23.25" x14ac:dyDescent="0.25">
      <c r="A108" s="13" t="s">
        <v>14</v>
      </c>
      <c r="B108" s="75">
        <v>0</v>
      </c>
      <c r="C108" s="75">
        <v>0</v>
      </c>
    </row>
    <row r="109" spans="1:3" s="12" customFormat="1" x14ac:dyDescent="0.25">
      <c r="A109" s="13" t="s">
        <v>21</v>
      </c>
      <c r="B109" s="75">
        <v>103000</v>
      </c>
      <c r="C109" s="75">
        <v>103000</v>
      </c>
    </row>
    <row r="110" spans="1:3" s="12" customFormat="1" x14ac:dyDescent="0.25">
      <c r="A110" s="13" t="s">
        <v>11</v>
      </c>
      <c r="B110" s="75">
        <v>60000</v>
      </c>
      <c r="C110" s="75">
        <v>19911</v>
      </c>
    </row>
    <row r="111" spans="1:3" s="12" customFormat="1" x14ac:dyDescent="0.25">
      <c r="A111" s="13" t="s">
        <v>12</v>
      </c>
      <c r="B111" s="75">
        <v>635260</v>
      </c>
      <c r="C111" s="75">
        <v>503900.39</v>
      </c>
    </row>
    <row r="112" spans="1:3" s="12" customFormat="1" x14ac:dyDescent="0.25">
      <c r="A112" s="10" t="s">
        <v>5</v>
      </c>
      <c r="B112" s="75">
        <v>50000</v>
      </c>
      <c r="C112" s="75">
        <v>38270.14</v>
      </c>
    </row>
    <row r="113" spans="1:3" s="12" customFormat="1" ht="25.5" x14ac:dyDescent="0.25">
      <c r="A113" s="10" t="s">
        <v>6</v>
      </c>
      <c r="B113" s="75">
        <v>4617995</v>
      </c>
      <c r="C113" s="75">
        <v>4196504</v>
      </c>
    </row>
    <row r="114" spans="1:3" s="12" customFormat="1" ht="25.5" x14ac:dyDescent="0.25">
      <c r="A114" s="10" t="s">
        <v>7</v>
      </c>
      <c r="B114" s="75">
        <v>1373245</v>
      </c>
      <c r="C114" s="75">
        <v>1254098.2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B120+B122+B123+B125+B126+B127+B128+B129+B121+B124</f>
        <v>21289301</v>
      </c>
      <c r="C118" s="8">
        <f>C120+C122+C123+C125+C126+C127+C128+C129+C124</f>
        <v>17601930.550000001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5">
        <v>14143625</v>
      </c>
      <c r="C120" s="5">
        <v>9422200.9199999999</v>
      </c>
    </row>
    <row r="121" spans="1:3" s="12" customFormat="1" x14ac:dyDescent="0.25">
      <c r="A121" s="13" t="s">
        <v>13</v>
      </c>
      <c r="B121" s="5"/>
      <c r="C121" s="5"/>
    </row>
    <row r="122" spans="1:3" s="12" customFormat="1" x14ac:dyDescent="0.25">
      <c r="A122" s="13" t="s">
        <v>9</v>
      </c>
      <c r="B122" s="5">
        <v>4271376</v>
      </c>
      <c r="C122" s="5">
        <v>2808720.65</v>
      </c>
    </row>
    <row r="123" spans="1:3" s="12" customFormat="1" x14ac:dyDescent="0.25">
      <c r="A123" s="13" t="s">
        <v>10</v>
      </c>
      <c r="B123" s="5"/>
      <c r="C123" s="5"/>
    </row>
    <row r="124" spans="1:3" s="12" customFormat="1" ht="23.25" x14ac:dyDescent="0.25">
      <c r="A124" s="13" t="s">
        <v>14</v>
      </c>
      <c r="B124" s="5"/>
      <c r="C124" s="5"/>
    </row>
    <row r="125" spans="1:3" s="12" customFormat="1" x14ac:dyDescent="0.25">
      <c r="A125" s="13" t="s">
        <v>11</v>
      </c>
      <c r="B125" s="5"/>
      <c r="C125" s="5"/>
    </row>
    <row r="126" spans="1:3" s="12" customFormat="1" x14ac:dyDescent="0.25">
      <c r="A126" s="13" t="s">
        <v>12</v>
      </c>
      <c r="B126" s="5">
        <v>101000</v>
      </c>
      <c r="C126" s="5">
        <v>33403.14</v>
      </c>
    </row>
    <row r="127" spans="1:3" s="12" customFormat="1" x14ac:dyDescent="0.25">
      <c r="A127" s="10" t="s">
        <v>5</v>
      </c>
      <c r="B127" s="5"/>
      <c r="C127" s="5"/>
    </row>
    <row r="128" spans="1:3" s="12" customFormat="1" ht="25.5" x14ac:dyDescent="0.25">
      <c r="A128" s="10" t="s">
        <v>6</v>
      </c>
      <c r="B128" s="5"/>
      <c r="C128" s="5"/>
    </row>
    <row r="129" spans="1:3" s="12" customFormat="1" ht="25.5" x14ac:dyDescent="0.25">
      <c r="A129" s="10" t="s">
        <v>7</v>
      </c>
      <c r="B129" s="5">
        <v>2773300</v>
      </c>
      <c r="C129" s="5">
        <v>5337605.84</v>
      </c>
    </row>
    <row r="130" spans="1:3" s="12" customFormat="1" x14ac:dyDescent="0.25">
      <c r="A130" s="14"/>
      <c r="B130" s="14"/>
      <c r="C130" s="14"/>
    </row>
    <row r="131" spans="1:3" s="12" customFormat="1" ht="15.75" x14ac:dyDescent="0.25">
      <c r="A131" s="16" t="s">
        <v>0</v>
      </c>
      <c r="B131" s="16" t="s">
        <v>2</v>
      </c>
      <c r="C131" s="16" t="s">
        <v>3</v>
      </c>
    </row>
    <row r="132" spans="1:3" s="12" customFormat="1" ht="15.75" x14ac:dyDescent="0.25">
      <c r="A132" s="16" t="s">
        <v>1</v>
      </c>
      <c r="B132" s="16">
        <v>2</v>
      </c>
      <c r="C132" s="16">
        <v>3</v>
      </c>
    </row>
    <row r="133" spans="1:3" s="12" customFormat="1" x14ac:dyDescent="0.25">
      <c r="A133" s="3" t="s">
        <v>26</v>
      </c>
      <c r="B133" s="8">
        <f>SUM(B135:B145)</f>
        <v>24154600</v>
      </c>
      <c r="C133" s="8">
        <f>SUM(C135:C145)</f>
        <v>18295244.530000001</v>
      </c>
    </row>
    <row r="134" spans="1:3" s="12" customFormat="1" ht="15.75" x14ac:dyDescent="0.25">
      <c r="A134" s="17" t="s">
        <v>4</v>
      </c>
      <c r="B134" s="18"/>
      <c r="C134" s="18"/>
    </row>
    <row r="135" spans="1:3" s="12" customFormat="1" x14ac:dyDescent="0.25">
      <c r="A135" s="19" t="s">
        <v>8</v>
      </c>
      <c r="B135" s="20">
        <v>14248234</v>
      </c>
      <c r="C135" s="20">
        <v>9675804.0700000003</v>
      </c>
    </row>
    <row r="136" spans="1:3" s="12" customFormat="1" x14ac:dyDescent="0.25">
      <c r="A136" s="19" t="s">
        <v>13</v>
      </c>
      <c r="B136" s="20"/>
      <c r="C136" s="20"/>
    </row>
    <row r="137" spans="1:3" s="12" customFormat="1" x14ac:dyDescent="0.25">
      <c r="A137" s="19" t="s">
        <v>9</v>
      </c>
      <c r="B137" s="20">
        <v>4302966</v>
      </c>
      <c r="C137" s="20">
        <v>2776687.17</v>
      </c>
    </row>
    <row r="138" spans="1:3" s="12" customFormat="1" x14ac:dyDescent="0.25">
      <c r="A138" s="19" t="s">
        <v>10</v>
      </c>
      <c r="B138" s="20">
        <v>25000</v>
      </c>
      <c r="C138" s="20">
        <v>13948.82</v>
      </c>
    </row>
    <row r="139" spans="1:3" s="12" customFormat="1" ht="31.5" customHeight="1" x14ac:dyDescent="0.25">
      <c r="A139" s="19" t="s">
        <v>14</v>
      </c>
      <c r="B139" s="20"/>
      <c r="C139" s="20"/>
    </row>
    <row r="140" spans="1:3" s="12" customFormat="1" x14ac:dyDescent="0.25">
      <c r="A140" s="19" t="s">
        <v>15</v>
      </c>
      <c r="B140" s="20">
        <v>190000</v>
      </c>
      <c r="C140" s="20">
        <v>110241.9</v>
      </c>
    </row>
    <row r="141" spans="1:3" s="12" customFormat="1" x14ac:dyDescent="0.25">
      <c r="A141" s="19" t="s">
        <v>11</v>
      </c>
      <c r="B141" s="20">
        <v>25220</v>
      </c>
      <c r="C141" s="20">
        <v>18410</v>
      </c>
    </row>
    <row r="142" spans="1:3" s="12" customFormat="1" x14ac:dyDescent="0.25">
      <c r="A142" s="19" t="s">
        <v>12</v>
      </c>
      <c r="B142" s="20">
        <v>216100</v>
      </c>
      <c r="C142" s="20">
        <v>379516.17999999993</v>
      </c>
    </row>
    <row r="143" spans="1:3" s="12" customFormat="1" x14ac:dyDescent="0.25">
      <c r="A143" s="10" t="s">
        <v>5</v>
      </c>
      <c r="B143" s="20"/>
      <c r="C143" s="20">
        <v>0</v>
      </c>
    </row>
    <row r="144" spans="1:3" s="12" customFormat="1" ht="25.5" x14ac:dyDescent="0.25">
      <c r="A144" s="10" t="s">
        <v>6</v>
      </c>
      <c r="B144" s="20">
        <v>4250000</v>
      </c>
      <c r="C144" s="20">
        <v>4248496</v>
      </c>
    </row>
    <row r="145" spans="1:3" s="12" customFormat="1" ht="25.5" x14ac:dyDescent="0.25">
      <c r="A145" s="10" t="s">
        <v>7</v>
      </c>
      <c r="B145" s="20">
        <v>897080</v>
      </c>
      <c r="C145" s="20">
        <v>1072140.3900000001</v>
      </c>
    </row>
    <row r="146" spans="1:3" s="12" customFormat="1" x14ac:dyDescent="0.25">
      <c r="A146" s="14"/>
      <c r="B146" s="14"/>
      <c r="C146" s="14"/>
    </row>
    <row r="147" spans="1:3" s="12" customFormat="1" x14ac:dyDescent="0.25">
      <c r="A147" s="21" t="s">
        <v>0</v>
      </c>
      <c r="B147" s="21" t="s">
        <v>2</v>
      </c>
      <c r="C147" s="21" t="s">
        <v>3</v>
      </c>
    </row>
    <row r="148" spans="1:3" s="12" customFormat="1" x14ac:dyDescent="0.25">
      <c r="A148" s="21" t="s">
        <v>1</v>
      </c>
      <c r="B148" s="21">
        <v>2</v>
      </c>
      <c r="C148" s="21">
        <v>3</v>
      </c>
    </row>
    <row r="149" spans="1:3" s="12" customFormat="1" x14ac:dyDescent="0.25">
      <c r="A149" s="4" t="s">
        <v>27</v>
      </c>
      <c r="B149" s="76">
        <f>B151+B153+B154+B155+B157+B158+B159+B160+B161+B152+B156</f>
        <v>95280800</v>
      </c>
      <c r="C149" s="76">
        <f>C151+C153+C154+C155+C157+C158+C159+C160+C161+C156</f>
        <v>54958247.350000009</v>
      </c>
    </row>
    <row r="150" spans="1:3" s="12" customFormat="1" x14ac:dyDescent="0.25">
      <c r="A150" s="23" t="s">
        <v>4</v>
      </c>
      <c r="B150" s="77"/>
      <c r="C150" s="77"/>
    </row>
    <row r="151" spans="1:3" s="12" customFormat="1" x14ac:dyDescent="0.25">
      <c r="A151" s="17" t="s">
        <v>8</v>
      </c>
      <c r="B151" s="78">
        <v>69037700</v>
      </c>
      <c r="C151" s="78">
        <v>41180168.969999999</v>
      </c>
    </row>
    <row r="152" spans="1:3" s="12" customFormat="1" x14ac:dyDescent="0.25">
      <c r="A152" s="17" t="s">
        <v>13</v>
      </c>
      <c r="B152" s="78"/>
      <c r="C152" s="78"/>
    </row>
    <row r="153" spans="1:3" s="12" customFormat="1" x14ac:dyDescent="0.25">
      <c r="A153" s="17" t="s">
        <v>9</v>
      </c>
      <c r="B153" s="78">
        <v>20854200</v>
      </c>
      <c r="C153" s="78">
        <v>12428458.98</v>
      </c>
    </row>
    <row r="154" spans="1:3" s="12" customFormat="1" x14ac:dyDescent="0.25">
      <c r="A154" s="17" t="s">
        <v>10</v>
      </c>
      <c r="B154" s="78">
        <v>9600</v>
      </c>
      <c r="C154" s="78">
        <v>9600</v>
      </c>
    </row>
    <row r="155" spans="1:3" s="12" customFormat="1" x14ac:dyDescent="0.25">
      <c r="A155" s="17" t="s">
        <v>15</v>
      </c>
      <c r="B155" s="78">
        <v>531000</v>
      </c>
      <c r="C155" s="78">
        <v>306610.06</v>
      </c>
    </row>
    <row r="156" spans="1:3" s="12" customFormat="1" ht="23.25" x14ac:dyDescent="0.25">
      <c r="A156" s="17" t="s">
        <v>14</v>
      </c>
      <c r="B156" s="78"/>
      <c r="C156" s="78"/>
    </row>
    <row r="157" spans="1:3" s="12" customFormat="1" x14ac:dyDescent="0.25">
      <c r="A157" s="17" t="s">
        <v>11</v>
      </c>
      <c r="B157" s="78">
        <v>360000</v>
      </c>
      <c r="C157" s="78">
        <v>166645.98000000001</v>
      </c>
    </row>
    <row r="158" spans="1:3" s="12" customFormat="1" x14ac:dyDescent="0.25">
      <c r="A158" s="17" t="s">
        <v>12</v>
      </c>
      <c r="B158" s="78">
        <v>910000</v>
      </c>
      <c r="C158" s="78">
        <v>460107.27</v>
      </c>
    </row>
    <row r="159" spans="1:3" s="12" customFormat="1" x14ac:dyDescent="0.25">
      <c r="A159" s="23" t="s">
        <v>5</v>
      </c>
      <c r="B159" s="78"/>
      <c r="C159" s="78"/>
    </row>
    <row r="160" spans="1:3" s="12" customFormat="1" ht="25.5" x14ac:dyDescent="0.25">
      <c r="A160" s="23" t="s">
        <v>6</v>
      </c>
      <c r="B160" s="78">
        <v>300000</v>
      </c>
      <c r="C160" s="78">
        <v>20068</v>
      </c>
    </row>
    <row r="161" spans="1:3" s="12" customFormat="1" ht="25.5" x14ac:dyDescent="0.25">
      <c r="A161" s="23" t="s">
        <v>7</v>
      </c>
      <c r="B161" s="78">
        <v>3278300</v>
      </c>
      <c r="C161" s="78">
        <v>386588.09</v>
      </c>
    </row>
    <row r="162" spans="1:3" s="12" customFormat="1" x14ac:dyDescent="0.25">
      <c r="A162" s="14"/>
      <c r="B162" s="14"/>
      <c r="C162" s="14"/>
    </row>
    <row r="163" spans="1:3" s="12" customFormat="1" x14ac:dyDescent="0.25">
      <c r="A163" s="15" t="s">
        <v>0</v>
      </c>
      <c r="B163" s="15" t="s">
        <v>2</v>
      </c>
      <c r="C163" s="15" t="s">
        <v>3</v>
      </c>
    </row>
    <row r="164" spans="1:3" s="12" customFormat="1" x14ac:dyDescent="0.25">
      <c r="A164" s="15" t="s">
        <v>1</v>
      </c>
      <c r="B164" s="15">
        <v>2</v>
      </c>
      <c r="C164" s="15">
        <v>3</v>
      </c>
    </row>
    <row r="165" spans="1:3" s="12" customFormat="1" x14ac:dyDescent="0.25">
      <c r="A165" s="3" t="s">
        <v>28</v>
      </c>
      <c r="B165" s="73">
        <v>15188900</v>
      </c>
      <c r="C165" s="73">
        <f>SUM(C167+C169+C172+C173)</f>
        <v>8688300.5999999996</v>
      </c>
    </row>
    <row r="166" spans="1:3" s="12" customFormat="1" x14ac:dyDescent="0.25">
      <c r="A166" s="10" t="s">
        <v>4</v>
      </c>
      <c r="B166" s="74"/>
      <c r="C166" s="74"/>
    </row>
    <row r="167" spans="1:3" s="12" customFormat="1" x14ac:dyDescent="0.25">
      <c r="A167" s="13" t="s">
        <v>8</v>
      </c>
      <c r="B167" s="75">
        <v>10017281</v>
      </c>
      <c r="C167" s="75">
        <v>6689986.5899999999</v>
      </c>
    </row>
    <row r="168" spans="1:3" s="12" customFormat="1" x14ac:dyDescent="0.25">
      <c r="A168" s="13" t="s">
        <v>13</v>
      </c>
      <c r="B168" s="75"/>
      <c r="C168" s="75"/>
    </row>
    <row r="169" spans="1:3" s="12" customFormat="1" x14ac:dyDescent="0.25">
      <c r="A169" s="13" t="s">
        <v>9</v>
      </c>
      <c r="B169" s="75">
        <v>3025219</v>
      </c>
      <c r="C169" s="75">
        <v>1998314.01</v>
      </c>
    </row>
    <row r="170" spans="1:3" s="12" customFormat="1" x14ac:dyDescent="0.25">
      <c r="A170" s="13" t="s">
        <v>10</v>
      </c>
      <c r="B170" s="75"/>
      <c r="C170" s="75"/>
    </row>
    <row r="171" spans="1:3" s="12" customFormat="1" ht="23.25" x14ac:dyDescent="0.25">
      <c r="A171" s="13" t="s">
        <v>14</v>
      </c>
      <c r="B171" s="75"/>
      <c r="C171" s="75"/>
    </row>
    <row r="172" spans="1:3" s="12" customFormat="1" x14ac:dyDescent="0.25">
      <c r="A172" s="13" t="s">
        <v>11</v>
      </c>
      <c r="B172" s="75" t="s">
        <v>50</v>
      </c>
      <c r="C172" s="75"/>
    </row>
    <row r="173" spans="1:3" s="12" customFormat="1" x14ac:dyDescent="0.25">
      <c r="A173" s="13" t="s">
        <v>12</v>
      </c>
      <c r="B173" s="75" t="s">
        <v>50</v>
      </c>
      <c r="C173" s="75"/>
    </row>
    <row r="174" spans="1:3" s="12" customFormat="1" x14ac:dyDescent="0.25">
      <c r="A174" s="10" t="s">
        <v>5</v>
      </c>
      <c r="B174" s="75"/>
      <c r="C174" s="75"/>
    </row>
    <row r="175" spans="1:3" s="12" customFormat="1" ht="25.5" x14ac:dyDescent="0.25">
      <c r="A175" s="10" t="s">
        <v>6</v>
      </c>
      <c r="B175" s="75">
        <v>600000</v>
      </c>
      <c r="C175" s="75">
        <v>600000</v>
      </c>
    </row>
    <row r="176" spans="1:3" s="12" customFormat="1" ht="25.5" x14ac:dyDescent="0.25">
      <c r="A176" s="10" t="s">
        <v>7</v>
      </c>
      <c r="B176" s="75">
        <v>1546400</v>
      </c>
      <c r="C176" s="75">
        <v>702634</v>
      </c>
    </row>
    <row r="177" spans="1:3" s="12" customFormat="1" x14ac:dyDescent="0.25">
      <c r="A177" s="14"/>
      <c r="B177" s="14"/>
      <c r="C177" s="14"/>
    </row>
    <row r="178" spans="1:3" s="12" customFormat="1" x14ac:dyDescent="0.25">
      <c r="A178" s="15" t="s">
        <v>0</v>
      </c>
      <c r="B178" s="15" t="s">
        <v>2</v>
      </c>
      <c r="C178" s="15" t="s">
        <v>3</v>
      </c>
    </row>
    <row r="179" spans="1:3" s="12" customFormat="1" x14ac:dyDescent="0.25">
      <c r="A179" s="15" t="s">
        <v>1</v>
      </c>
      <c r="B179" s="15">
        <v>2</v>
      </c>
      <c r="C179" s="15">
        <v>3</v>
      </c>
    </row>
    <row r="180" spans="1:3" s="12" customFormat="1" x14ac:dyDescent="0.25">
      <c r="A180" s="3" t="s">
        <v>29</v>
      </c>
      <c r="B180" s="8">
        <f>SUM(B182:B193)</f>
        <v>27392000</v>
      </c>
      <c r="C180" s="8">
        <f>SUM(C182:C193)</f>
        <v>17226945.670000002</v>
      </c>
    </row>
    <row r="181" spans="1:3" s="12" customFormat="1" x14ac:dyDescent="0.25">
      <c r="A181" s="10" t="s">
        <v>4</v>
      </c>
      <c r="B181" s="11"/>
      <c r="C181" s="11">
        <v>0</v>
      </c>
    </row>
    <row r="182" spans="1:3" s="12" customFormat="1" x14ac:dyDescent="0.25">
      <c r="A182" s="13" t="s">
        <v>8</v>
      </c>
      <c r="B182" s="5">
        <v>16940000</v>
      </c>
      <c r="C182" s="5">
        <v>11228444.350000001</v>
      </c>
    </row>
    <row r="183" spans="1:3" s="12" customFormat="1" x14ac:dyDescent="0.25">
      <c r="A183" s="13" t="s">
        <v>13</v>
      </c>
      <c r="B183" s="5">
        <v>1000</v>
      </c>
      <c r="C183" s="5">
        <v>0</v>
      </c>
    </row>
    <row r="184" spans="1:3" s="12" customFormat="1" x14ac:dyDescent="0.25">
      <c r="A184" s="13" t="s">
        <v>9</v>
      </c>
      <c r="B184" s="5">
        <v>5048000</v>
      </c>
      <c r="C184" s="5">
        <v>2988012.7300000004</v>
      </c>
    </row>
    <row r="185" spans="1:3" s="12" customFormat="1" x14ac:dyDescent="0.25">
      <c r="A185" s="13" t="s">
        <v>10</v>
      </c>
      <c r="B185" s="5">
        <v>30000</v>
      </c>
      <c r="C185" s="5">
        <v>19576.800000000003</v>
      </c>
    </row>
    <row r="186" spans="1:3" s="12" customFormat="1" ht="23.25" x14ac:dyDescent="0.25">
      <c r="A186" s="13" t="s">
        <v>14</v>
      </c>
      <c r="B186" s="5"/>
      <c r="C186" s="5">
        <v>0</v>
      </c>
    </row>
    <row r="187" spans="1:3" s="12" customFormat="1" x14ac:dyDescent="0.25">
      <c r="A187" s="13" t="s">
        <v>15</v>
      </c>
      <c r="B187" s="5">
        <v>259000</v>
      </c>
      <c r="C187" s="6">
        <v>15581.31</v>
      </c>
    </row>
    <row r="188" spans="1:3" s="12" customFormat="1" x14ac:dyDescent="0.25">
      <c r="A188" s="13" t="s">
        <v>16</v>
      </c>
      <c r="B188" s="5">
        <v>250000</v>
      </c>
      <c r="C188" s="5">
        <v>0</v>
      </c>
    </row>
    <row r="189" spans="1:3" s="12" customFormat="1" x14ac:dyDescent="0.25">
      <c r="A189" s="13" t="s">
        <v>11</v>
      </c>
      <c r="B189" s="5">
        <v>392100</v>
      </c>
      <c r="C189" s="5">
        <v>208842.50999999998</v>
      </c>
    </row>
    <row r="190" spans="1:3" s="12" customFormat="1" x14ac:dyDescent="0.25">
      <c r="A190" s="13" t="s">
        <v>12</v>
      </c>
      <c r="B190" s="5">
        <v>892300</v>
      </c>
      <c r="C190" s="5">
        <v>687207.14</v>
      </c>
    </row>
    <row r="191" spans="1:3" s="12" customFormat="1" x14ac:dyDescent="0.25">
      <c r="A191" s="10" t="s">
        <v>5</v>
      </c>
      <c r="B191" s="5">
        <v>210000</v>
      </c>
      <c r="C191" s="5">
        <v>60733.83</v>
      </c>
    </row>
    <row r="192" spans="1:3" s="12" customFormat="1" ht="25.5" x14ac:dyDescent="0.25">
      <c r="A192" s="10" t="s">
        <v>6</v>
      </c>
      <c r="B192" s="5">
        <v>743200</v>
      </c>
      <c r="C192" s="5">
        <v>14750</v>
      </c>
    </row>
    <row r="193" spans="1:3" s="12" customFormat="1" ht="25.5" x14ac:dyDescent="0.25">
      <c r="A193" s="10" t="s">
        <v>7</v>
      </c>
      <c r="B193" s="5">
        <v>2626400</v>
      </c>
      <c r="C193" s="5">
        <v>2003797</v>
      </c>
    </row>
    <row r="194" spans="1:3" s="12" customFormat="1" x14ac:dyDescent="0.25">
      <c r="A194" s="14"/>
      <c r="B194" s="14"/>
      <c r="C194" s="14"/>
    </row>
    <row r="195" spans="1:3" s="12" customFormat="1" x14ac:dyDescent="0.25">
      <c r="A195" s="15" t="s">
        <v>0</v>
      </c>
      <c r="B195" s="15" t="s">
        <v>2</v>
      </c>
      <c r="C195" s="15" t="s">
        <v>3</v>
      </c>
    </row>
    <row r="196" spans="1:3" s="12" customFormat="1" x14ac:dyDescent="0.25">
      <c r="A196" s="15" t="s">
        <v>1</v>
      </c>
      <c r="B196" s="15">
        <v>2</v>
      </c>
      <c r="C196" s="15">
        <v>3</v>
      </c>
    </row>
    <row r="197" spans="1:3" s="12" customFormat="1" x14ac:dyDescent="0.25">
      <c r="A197" s="3" t="s">
        <v>36</v>
      </c>
      <c r="B197" s="73">
        <f>B199+B201+B202+B204+B205+B206+B207+B208+B209+B200+B203</f>
        <v>11371900</v>
      </c>
      <c r="C197" s="73">
        <f>C199+C201+C202+C205+C206+C207+C208+C209+C203+C204</f>
        <v>6497048.4299999997</v>
      </c>
    </row>
    <row r="198" spans="1:3" s="12" customFormat="1" x14ac:dyDescent="0.25">
      <c r="A198" s="10" t="s">
        <v>4</v>
      </c>
      <c r="B198" s="74"/>
      <c r="C198" s="74"/>
    </row>
    <row r="199" spans="1:3" s="12" customFormat="1" x14ac:dyDescent="0.25">
      <c r="A199" s="13" t="s">
        <v>8</v>
      </c>
      <c r="B199" s="75">
        <v>8208100</v>
      </c>
      <c r="C199" s="75">
        <v>4773839.49</v>
      </c>
    </row>
    <row r="200" spans="1:3" s="12" customFormat="1" x14ac:dyDescent="0.25">
      <c r="A200" s="13" t="s">
        <v>13</v>
      </c>
      <c r="B200" s="75">
        <v>35000</v>
      </c>
      <c r="C200" s="75">
        <v>0</v>
      </c>
    </row>
    <row r="201" spans="1:3" s="12" customFormat="1" x14ac:dyDescent="0.25">
      <c r="A201" s="13" t="s">
        <v>9</v>
      </c>
      <c r="B201" s="75">
        <v>2478800</v>
      </c>
      <c r="C201" s="75">
        <v>1431148.05</v>
      </c>
    </row>
    <row r="202" spans="1:3" s="12" customFormat="1" x14ac:dyDescent="0.25">
      <c r="A202" s="13" t="s">
        <v>10</v>
      </c>
      <c r="B202" s="79">
        <v>25600</v>
      </c>
      <c r="C202" s="79">
        <v>13723.38</v>
      </c>
    </row>
    <row r="203" spans="1:3" s="12" customFormat="1" ht="23.25" x14ac:dyDescent="0.25">
      <c r="A203" s="13" t="s">
        <v>14</v>
      </c>
      <c r="B203" s="75">
        <v>0</v>
      </c>
      <c r="C203" s="75">
        <v>0</v>
      </c>
    </row>
    <row r="204" spans="1:3" s="12" customFormat="1" x14ac:dyDescent="0.25">
      <c r="A204" s="13" t="s">
        <v>15</v>
      </c>
      <c r="B204" s="75">
        <v>115611</v>
      </c>
      <c r="C204" s="75">
        <v>37782.54</v>
      </c>
    </row>
    <row r="205" spans="1:3" s="12" customFormat="1" x14ac:dyDescent="0.25">
      <c r="A205" s="13" t="s">
        <v>11</v>
      </c>
      <c r="B205" s="75">
        <v>66400</v>
      </c>
      <c r="C205" s="75">
        <v>25979.1</v>
      </c>
    </row>
    <row r="206" spans="1:3" s="12" customFormat="1" x14ac:dyDescent="0.25">
      <c r="A206" s="13" t="s">
        <v>12</v>
      </c>
      <c r="B206" s="75">
        <v>53016</v>
      </c>
      <c r="C206" s="75">
        <v>42111.75</v>
      </c>
    </row>
    <row r="207" spans="1:3" s="12" customFormat="1" x14ac:dyDescent="0.25">
      <c r="A207" s="10" t="s">
        <v>5</v>
      </c>
      <c r="B207" s="75">
        <v>20000</v>
      </c>
      <c r="C207" s="75">
        <v>13294.13</v>
      </c>
    </row>
    <row r="208" spans="1:3" s="12" customFormat="1" ht="25.5" x14ac:dyDescent="0.25">
      <c r="A208" s="10" t="s">
        <v>6</v>
      </c>
      <c r="B208" s="75">
        <v>20000</v>
      </c>
      <c r="C208" s="75">
        <v>7800</v>
      </c>
    </row>
    <row r="209" spans="1:3" s="12" customFormat="1" ht="25.5" x14ac:dyDescent="0.25">
      <c r="A209" s="10" t="s">
        <v>7</v>
      </c>
      <c r="B209" s="75">
        <v>349373</v>
      </c>
      <c r="C209" s="75">
        <v>151369.99</v>
      </c>
    </row>
    <row r="210" spans="1:3" s="12" customFormat="1" x14ac:dyDescent="0.25">
      <c r="A210" s="10"/>
      <c r="B210" s="5"/>
      <c r="C210" s="5"/>
    </row>
    <row r="211" spans="1:3" s="12" customFormat="1" x14ac:dyDescent="0.25">
      <c r="A211" s="15" t="s">
        <v>0</v>
      </c>
      <c r="B211" s="15" t="s">
        <v>2</v>
      </c>
      <c r="C211" s="15" t="s">
        <v>3</v>
      </c>
    </row>
    <row r="212" spans="1:3" s="12" customFormat="1" x14ac:dyDescent="0.25">
      <c r="A212" s="15" t="s">
        <v>1</v>
      </c>
      <c r="B212" s="15">
        <v>2</v>
      </c>
      <c r="C212" s="15">
        <v>3</v>
      </c>
    </row>
    <row r="213" spans="1:3" s="12" customFormat="1" x14ac:dyDescent="0.25">
      <c r="A213" s="3" t="s">
        <v>31</v>
      </c>
      <c r="B213" s="73">
        <f>B215+B217+B218+B220+B221+B222+B223+B224+B216+B219</f>
        <v>7634900</v>
      </c>
      <c r="C213" s="73">
        <f>C215+C217+C218+C220+C221+C222+C223+C224+C219</f>
        <v>4867638.379999999</v>
      </c>
    </row>
    <row r="214" spans="1:3" s="12" customFormat="1" x14ac:dyDescent="0.25">
      <c r="A214" s="10" t="s">
        <v>4</v>
      </c>
      <c r="B214" s="74"/>
      <c r="C214" s="74"/>
    </row>
    <row r="215" spans="1:3" s="12" customFormat="1" x14ac:dyDescent="0.25">
      <c r="A215" s="13" t="s">
        <v>8</v>
      </c>
      <c r="B215" s="75">
        <v>5602765</v>
      </c>
      <c r="C215" s="75">
        <v>3573149.86</v>
      </c>
    </row>
    <row r="216" spans="1:3" s="12" customFormat="1" x14ac:dyDescent="0.25">
      <c r="A216" s="13" t="s">
        <v>13</v>
      </c>
      <c r="B216" s="75"/>
      <c r="C216" s="75"/>
    </row>
    <row r="217" spans="1:3" s="12" customFormat="1" x14ac:dyDescent="0.25">
      <c r="A217" s="13" t="s">
        <v>9</v>
      </c>
      <c r="B217" s="75">
        <v>1692035</v>
      </c>
      <c r="C217" s="75">
        <v>1071708.1299999999</v>
      </c>
    </row>
    <row r="218" spans="1:3" s="12" customFormat="1" x14ac:dyDescent="0.25">
      <c r="A218" s="13" t="s">
        <v>10</v>
      </c>
      <c r="B218" s="75">
        <v>10700</v>
      </c>
      <c r="C218" s="80">
        <v>6510.59</v>
      </c>
    </row>
    <row r="219" spans="1:3" s="12" customFormat="1" x14ac:dyDescent="0.25">
      <c r="A219" s="13" t="s">
        <v>30</v>
      </c>
      <c r="B219" s="75">
        <v>31854</v>
      </c>
      <c r="C219" s="75">
        <v>17332.52</v>
      </c>
    </row>
    <row r="220" spans="1:3" s="12" customFormat="1" x14ac:dyDescent="0.25">
      <c r="A220" s="13" t="s">
        <v>11</v>
      </c>
      <c r="B220" s="75">
        <v>11717</v>
      </c>
      <c r="C220" s="75">
        <v>7550.02</v>
      </c>
    </row>
    <row r="221" spans="1:3" s="12" customFormat="1" x14ac:dyDescent="0.25">
      <c r="A221" s="13" t="s">
        <v>12</v>
      </c>
      <c r="B221" s="75">
        <v>84904</v>
      </c>
      <c r="C221" s="75">
        <v>51864.89</v>
      </c>
    </row>
    <row r="222" spans="1:3" s="12" customFormat="1" x14ac:dyDescent="0.25">
      <c r="A222" s="10" t="s">
        <v>5</v>
      </c>
      <c r="B222" s="75">
        <v>5700</v>
      </c>
      <c r="C222" s="75">
        <v>2330.0700000000002</v>
      </c>
    </row>
    <row r="223" spans="1:3" s="12" customFormat="1" ht="25.5" x14ac:dyDescent="0.25">
      <c r="A223" s="10" t="s">
        <v>6</v>
      </c>
      <c r="B223" s="75"/>
      <c r="C223" s="75"/>
    </row>
    <row r="224" spans="1:3" s="12" customFormat="1" ht="25.5" x14ac:dyDescent="0.25">
      <c r="A224" s="10" t="s">
        <v>7</v>
      </c>
      <c r="B224" s="75">
        <v>195225</v>
      </c>
      <c r="C224" s="75">
        <v>137192.29999999999</v>
      </c>
    </row>
    <row r="225" spans="1:3" s="12" customFormat="1" x14ac:dyDescent="0.25">
      <c r="A225" s="14"/>
      <c r="B225" s="14"/>
      <c r="C225" s="14"/>
    </row>
    <row r="226" spans="1:3" s="12" customFormat="1" x14ac:dyDescent="0.25">
      <c r="A226" s="15" t="s">
        <v>0</v>
      </c>
      <c r="B226" s="15" t="s">
        <v>2</v>
      </c>
      <c r="C226" s="15" t="s">
        <v>3</v>
      </c>
    </row>
    <row r="227" spans="1:3" s="12" customFormat="1" x14ac:dyDescent="0.25">
      <c r="A227" s="15" t="s">
        <v>1</v>
      </c>
      <c r="B227" s="15">
        <v>2</v>
      </c>
      <c r="C227" s="15">
        <v>3</v>
      </c>
    </row>
    <row r="228" spans="1:3" s="12" customFormat="1" x14ac:dyDescent="0.25">
      <c r="A228" s="3" t="s">
        <v>32</v>
      </c>
      <c r="B228" s="73">
        <f>B230+B232+B233+B235+B236+B237+B238+B239+B231+B234</f>
        <v>13086900</v>
      </c>
      <c r="C228" s="73">
        <f>C230+C231+C232+C233+C235+C236+C237+C238+C239+C234</f>
        <v>7985033.9800000023</v>
      </c>
    </row>
    <row r="229" spans="1:3" s="12" customFormat="1" x14ac:dyDescent="0.25">
      <c r="A229" s="10" t="s">
        <v>4</v>
      </c>
      <c r="B229" s="74"/>
      <c r="C229" s="74"/>
    </row>
    <row r="230" spans="1:3" s="12" customFormat="1" x14ac:dyDescent="0.25">
      <c r="A230" s="13" t="s">
        <v>8</v>
      </c>
      <c r="B230" s="75">
        <v>8199019</v>
      </c>
      <c r="C230" s="75">
        <v>5395035.4100000001</v>
      </c>
    </row>
    <row r="231" spans="1:3" s="12" customFormat="1" x14ac:dyDescent="0.25">
      <c r="A231" s="13" t="s">
        <v>13</v>
      </c>
      <c r="B231" s="75">
        <v>236900</v>
      </c>
      <c r="C231" s="75">
        <v>113266.74</v>
      </c>
    </row>
    <row r="232" spans="1:3" s="12" customFormat="1" x14ac:dyDescent="0.25">
      <c r="A232" s="13" t="s">
        <v>9</v>
      </c>
      <c r="B232" s="75">
        <v>2476104</v>
      </c>
      <c r="C232" s="75">
        <v>1611286.65</v>
      </c>
    </row>
    <row r="233" spans="1:3" s="12" customFormat="1" x14ac:dyDescent="0.25">
      <c r="A233" s="13" t="s">
        <v>10</v>
      </c>
      <c r="B233" s="75">
        <v>27000</v>
      </c>
      <c r="C233" s="75">
        <v>16168.45</v>
      </c>
    </row>
    <row r="234" spans="1:3" s="12" customFormat="1" x14ac:dyDescent="0.25">
      <c r="A234" s="13" t="s">
        <v>15</v>
      </c>
      <c r="B234" s="75">
        <v>69400</v>
      </c>
      <c r="C234" s="75">
        <v>21754.19</v>
      </c>
    </row>
    <row r="235" spans="1:3" s="12" customFormat="1" x14ac:dyDescent="0.25">
      <c r="A235" s="13" t="s">
        <v>11</v>
      </c>
      <c r="B235" s="75">
        <v>86600</v>
      </c>
      <c r="C235" s="75">
        <v>29610</v>
      </c>
    </row>
    <row r="236" spans="1:3" s="12" customFormat="1" x14ac:dyDescent="0.25">
      <c r="A236" s="13" t="s">
        <v>12</v>
      </c>
      <c r="B236" s="75">
        <v>307600</v>
      </c>
      <c r="C236" s="75">
        <v>266358.15000000002</v>
      </c>
    </row>
    <row r="237" spans="1:3" s="12" customFormat="1" x14ac:dyDescent="0.25">
      <c r="A237" s="10" t="s">
        <v>5</v>
      </c>
      <c r="B237" s="75">
        <v>10100</v>
      </c>
      <c r="C237" s="75">
        <v>3515.03</v>
      </c>
    </row>
    <row r="238" spans="1:3" s="12" customFormat="1" ht="25.5" x14ac:dyDescent="0.25">
      <c r="A238" s="10" t="s">
        <v>6</v>
      </c>
      <c r="B238" s="75">
        <v>1182900</v>
      </c>
      <c r="C238" s="75">
        <v>173343</v>
      </c>
    </row>
    <row r="239" spans="1:3" s="12" customFormat="1" ht="25.5" x14ac:dyDescent="0.25">
      <c r="A239" s="10" t="s">
        <v>7</v>
      </c>
      <c r="B239" s="75">
        <v>491277</v>
      </c>
      <c r="C239" s="75">
        <v>354696.36</v>
      </c>
    </row>
    <row r="240" spans="1:3" s="12" customFormat="1" x14ac:dyDescent="0.25">
      <c r="A240" s="14"/>
      <c r="B240" s="14"/>
      <c r="C240" s="14"/>
    </row>
    <row r="241" spans="1:3" s="12" customFormat="1" x14ac:dyDescent="0.25">
      <c r="A241" s="15" t="s">
        <v>0</v>
      </c>
      <c r="B241" s="15" t="s">
        <v>2</v>
      </c>
      <c r="C241" s="15" t="s">
        <v>3</v>
      </c>
    </row>
    <row r="242" spans="1:3" s="12" customFormat="1" x14ac:dyDescent="0.25">
      <c r="A242" s="15" t="s">
        <v>1</v>
      </c>
      <c r="B242" s="15">
        <v>2</v>
      </c>
      <c r="C242" s="15">
        <v>3</v>
      </c>
    </row>
    <row r="243" spans="1:3" s="12" customFormat="1" ht="25.5" x14ac:dyDescent="0.25">
      <c r="A243" s="3" t="s">
        <v>34</v>
      </c>
      <c r="B243" s="8">
        <f>SUM(B245:B257)</f>
        <v>37612900</v>
      </c>
      <c r="C243" s="8">
        <f>SUM(C245:C257)</f>
        <v>24847162.410000004</v>
      </c>
    </row>
    <row r="244" spans="1:3" s="12" customFormat="1" x14ac:dyDescent="0.25">
      <c r="A244" s="10" t="s">
        <v>4</v>
      </c>
      <c r="B244" s="11"/>
      <c r="C244" s="11"/>
    </row>
    <row r="245" spans="1:3" s="12" customFormat="1" x14ac:dyDescent="0.25">
      <c r="A245" s="13" t="s">
        <v>8</v>
      </c>
      <c r="B245" s="5">
        <v>23613000</v>
      </c>
      <c r="C245" s="5">
        <v>15593447.639999999</v>
      </c>
    </row>
    <row r="246" spans="1:3" s="12" customFormat="1" x14ac:dyDescent="0.25">
      <c r="A246" s="13" t="s">
        <v>13</v>
      </c>
      <c r="B246" s="5">
        <v>93000</v>
      </c>
      <c r="C246" s="5">
        <v>17800</v>
      </c>
    </row>
    <row r="247" spans="1:3" s="12" customFormat="1" x14ac:dyDescent="0.25">
      <c r="A247" s="13" t="s">
        <v>9</v>
      </c>
      <c r="B247" s="5">
        <v>7076800</v>
      </c>
      <c r="C247" s="5">
        <v>4670305.2</v>
      </c>
    </row>
    <row r="248" spans="1:3" s="12" customFormat="1" x14ac:dyDescent="0.25">
      <c r="A248" s="13" t="s">
        <v>10</v>
      </c>
      <c r="B248" s="5"/>
      <c r="C248" s="5"/>
    </row>
    <row r="249" spans="1:3" s="12" customFormat="1" x14ac:dyDescent="0.25">
      <c r="A249" s="13" t="s">
        <v>15</v>
      </c>
      <c r="B249" s="5">
        <v>18612</v>
      </c>
      <c r="C249" s="5"/>
    </row>
    <row r="250" spans="1:3" s="12" customFormat="1" x14ac:dyDescent="0.25">
      <c r="A250" s="13" t="s">
        <v>33</v>
      </c>
      <c r="B250" s="5"/>
      <c r="C250" s="5"/>
    </row>
    <row r="251" spans="1:3" s="12" customFormat="1" x14ac:dyDescent="0.25">
      <c r="A251" s="13" t="s">
        <v>11</v>
      </c>
      <c r="B251" s="5">
        <v>271800</v>
      </c>
      <c r="C251" s="5">
        <v>276237.8</v>
      </c>
    </row>
    <row r="252" spans="1:3" s="12" customFormat="1" x14ac:dyDescent="0.25">
      <c r="A252" s="13" t="s">
        <v>12</v>
      </c>
      <c r="B252" s="5">
        <v>671774</v>
      </c>
      <c r="C252" s="5">
        <v>426765.17</v>
      </c>
    </row>
    <row r="253" spans="1:3" s="12" customFormat="1" x14ac:dyDescent="0.25">
      <c r="A253" s="10" t="s">
        <v>5</v>
      </c>
      <c r="B253" s="5"/>
      <c r="C253" s="5"/>
    </row>
    <row r="254" spans="1:3" s="12" customFormat="1" ht="25.5" x14ac:dyDescent="0.25">
      <c r="A254" s="10" t="s">
        <v>6</v>
      </c>
      <c r="B254" s="5">
        <v>2953554</v>
      </c>
      <c r="C254" s="5">
        <v>1430024.6</v>
      </c>
    </row>
    <row r="255" spans="1:3" s="12" customFormat="1" ht="25.5" x14ac:dyDescent="0.25">
      <c r="A255" s="10" t="s">
        <v>7</v>
      </c>
      <c r="B255" s="5">
        <v>2732360</v>
      </c>
      <c r="C255" s="5">
        <v>2423507</v>
      </c>
    </row>
    <row r="256" spans="1:3" s="12" customFormat="1" x14ac:dyDescent="0.25">
      <c r="A256" s="6" t="s">
        <v>37</v>
      </c>
      <c r="B256" s="5">
        <v>95000</v>
      </c>
      <c r="C256" s="5"/>
    </row>
    <row r="257" spans="1:3" s="12" customFormat="1" x14ac:dyDescent="0.25">
      <c r="A257" s="6" t="s">
        <v>38</v>
      </c>
      <c r="B257" s="5">
        <v>87000</v>
      </c>
      <c r="C257" s="5">
        <v>9075</v>
      </c>
    </row>
    <row r="258" spans="1:3" s="12" customFormat="1" x14ac:dyDescent="0.25">
      <c r="A258" s="14"/>
      <c r="B258" s="14"/>
      <c r="C258" s="14"/>
    </row>
    <row r="259" spans="1:3" s="12" customFormat="1" x14ac:dyDescent="0.25">
      <c r="A259" s="15" t="s">
        <v>0</v>
      </c>
      <c r="B259" s="15" t="s">
        <v>2</v>
      </c>
      <c r="C259" s="15" t="s">
        <v>3</v>
      </c>
    </row>
    <row r="260" spans="1:3" s="12" customFormat="1" x14ac:dyDescent="0.25">
      <c r="A260" s="15" t="s">
        <v>1</v>
      </c>
      <c r="B260" s="15">
        <v>2</v>
      </c>
      <c r="C260" s="15">
        <v>3</v>
      </c>
    </row>
    <row r="261" spans="1:3" s="12" customFormat="1" ht="25.5" x14ac:dyDescent="0.25">
      <c r="A261" s="3" t="s">
        <v>39</v>
      </c>
      <c r="B261" s="8">
        <f>SUM(B263:B275)</f>
        <v>35888200</v>
      </c>
      <c r="C261" s="8">
        <f>SUM(C263:C274)</f>
        <v>22891405.560000002</v>
      </c>
    </row>
    <row r="262" spans="1:3" s="12" customFormat="1" x14ac:dyDescent="0.25">
      <c r="A262" s="10" t="s">
        <v>4</v>
      </c>
      <c r="B262" s="11"/>
      <c r="C262" s="11"/>
    </row>
    <row r="263" spans="1:3" s="12" customFormat="1" x14ac:dyDescent="0.25">
      <c r="A263" s="13" t="s">
        <v>8</v>
      </c>
      <c r="B263" s="5">
        <v>21723700</v>
      </c>
      <c r="C263" s="5">
        <v>14287533.99</v>
      </c>
    </row>
    <row r="264" spans="1:3" s="12" customFormat="1" x14ac:dyDescent="0.25">
      <c r="A264" s="13" t="s">
        <v>13</v>
      </c>
      <c r="B264" s="5">
        <v>226000</v>
      </c>
      <c r="C264" s="5">
        <v>52600</v>
      </c>
    </row>
    <row r="265" spans="1:3" s="12" customFormat="1" x14ac:dyDescent="0.25">
      <c r="A265" s="13" t="s">
        <v>9</v>
      </c>
      <c r="B265" s="5">
        <v>6489600</v>
      </c>
      <c r="C265" s="5">
        <v>4263511.57</v>
      </c>
    </row>
    <row r="266" spans="1:3" s="12" customFormat="1" x14ac:dyDescent="0.25">
      <c r="A266" s="13" t="s">
        <v>10</v>
      </c>
      <c r="B266" s="5">
        <v>25480</v>
      </c>
      <c r="C266" s="5">
        <v>15422.4</v>
      </c>
    </row>
    <row r="267" spans="1:3" s="12" customFormat="1" x14ac:dyDescent="0.25">
      <c r="A267" s="13" t="s">
        <v>15</v>
      </c>
      <c r="B267" s="5">
        <v>90562</v>
      </c>
      <c r="C267" s="5">
        <v>43815.91</v>
      </c>
    </row>
    <row r="268" spans="1:3" s="12" customFormat="1" x14ac:dyDescent="0.25">
      <c r="A268" s="13" t="s">
        <v>11</v>
      </c>
      <c r="B268" s="5">
        <v>789499.31</v>
      </c>
      <c r="C268" s="5">
        <v>584277.1</v>
      </c>
    </row>
    <row r="269" spans="1:3" s="12" customFormat="1" x14ac:dyDescent="0.25">
      <c r="A269" s="13" t="s">
        <v>12</v>
      </c>
      <c r="B269" s="5">
        <v>1272120</v>
      </c>
      <c r="C269" s="5">
        <v>753593.9</v>
      </c>
    </row>
    <row r="270" spans="1:3" s="12" customFormat="1" x14ac:dyDescent="0.25">
      <c r="A270" s="10" t="s">
        <v>5</v>
      </c>
      <c r="B270" s="5">
        <v>17000</v>
      </c>
      <c r="C270" s="5">
        <v>5560</v>
      </c>
    </row>
    <row r="271" spans="1:3" s="12" customFormat="1" ht="25.5" x14ac:dyDescent="0.25">
      <c r="A271" s="10" t="s">
        <v>6</v>
      </c>
      <c r="B271" s="5">
        <v>2629690</v>
      </c>
      <c r="C271" s="5">
        <v>496629.43</v>
      </c>
    </row>
    <row r="272" spans="1:3" s="12" customFormat="1" ht="25.5" x14ac:dyDescent="0.25">
      <c r="A272" s="10" t="s">
        <v>7</v>
      </c>
      <c r="B272" s="5">
        <v>2624548.69</v>
      </c>
      <c r="C272" s="5">
        <v>2388461.2599999998</v>
      </c>
    </row>
    <row r="273" spans="1:3" s="12" customFormat="1" x14ac:dyDescent="0.25">
      <c r="A273" s="6" t="s">
        <v>37</v>
      </c>
      <c r="B273" s="5"/>
      <c r="C273" s="6"/>
    </row>
    <row r="274" spans="1:3" s="12" customFormat="1" x14ac:dyDescent="0.25">
      <c r="A274" s="6" t="s">
        <v>38</v>
      </c>
      <c r="B274" s="5"/>
      <c r="C274" s="6"/>
    </row>
    <row r="275" spans="1:3" s="12" customFormat="1" x14ac:dyDescent="0.25">
      <c r="A275" s="14"/>
      <c r="B275" s="14"/>
      <c r="C275" s="14"/>
    </row>
    <row r="276" spans="1:3" s="12" customFormat="1" x14ac:dyDescent="0.25">
      <c r="A276" s="27" t="s">
        <v>0</v>
      </c>
      <c r="B276" s="27" t="s">
        <v>2</v>
      </c>
      <c r="C276" s="27" t="s">
        <v>3</v>
      </c>
    </row>
    <row r="277" spans="1:3" s="12" customFormat="1" ht="15.75" thickBot="1" x14ac:dyDescent="0.3">
      <c r="A277" s="27" t="s">
        <v>1</v>
      </c>
      <c r="B277" s="28" t="s">
        <v>40</v>
      </c>
      <c r="C277" s="28" t="s">
        <v>41</v>
      </c>
    </row>
    <row r="278" spans="1:3" s="12" customFormat="1" x14ac:dyDescent="0.25">
      <c r="A278" s="29" t="s">
        <v>42</v>
      </c>
      <c r="B278" s="81">
        <f>B280+B282+B283+B286+B287+B288+B289+B290+B281+B284+B285</f>
        <v>10683500</v>
      </c>
      <c r="C278" s="81">
        <f>C280+C282+C283+C286+C287+C288+C289+C290+C281+C284+C285</f>
        <v>5832674.1500000004</v>
      </c>
    </row>
    <row r="279" spans="1:3" s="12" customFormat="1" x14ac:dyDescent="0.25">
      <c r="A279" s="31" t="s">
        <v>4</v>
      </c>
      <c r="B279" s="82"/>
      <c r="C279" s="82"/>
    </row>
    <row r="280" spans="1:3" s="12" customFormat="1" x14ac:dyDescent="0.25">
      <c r="A280" s="33" t="s">
        <v>8</v>
      </c>
      <c r="B280" s="83">
        <v>5465745</v>
      </c>
      <c r="C280" s="83">
        <v>3970625.45</v>
      </c>
    </row>
    <row r="281" spans="1:3" s="12" customFormat="1" x14ac:dyDescent="0.25">
      <c r="A281" s="33" t="s">
        <v>13</v>
      </c>
      <c r="B281" s="83">
        <v>0</v>
      </c>
      <c r="C281" s="83">
        <v>0</v>
      </c>
    </row>
    <row r="282" spans="1:3" s="12" customFormat="1" x14ac:dyDescent="0.25">
      <c r="A282" s="33" t="s">
        <v>9</v>
      </c>
      <c r="B282" s="83">
        <v>1650655</v>
      </c>
      <c r="C282" s="83">
        <v>1219337.71</v>
      </c>
    </row>
    <row r="283" spans="1:3" s="12" customFormat="1" x14ac:dyDescent="0.25">
      <c r="A283" s="33" t="s">
        <v>10</v>
      </c>
      <c r="B283" s="83">
        <v>123600</v>
      </c>
      <c r="C283" s="83">
        <v>2200</v>
      </c>
    </row>
    <row r="284" spans="1:3" s="12" customFormat="1" ht="23.25" x14ac:dyDescent="0.25">
      <c r="A284" s="33" t="s">
        <v>14</v>
      </c>
      <c r="B284" s="83">
        <v>0</v>
      </c>
      <c r="C284" s="83">
        <v>0</v>
      </c>
    </row>
    <row r="285" spans="1:3" s="12" customFormat="1" x14ac:dyDescent="0.25">
      <c r="A285" s="13" t="s">
        <v>15</v>
      </c>
      <c r="B285" s="83">
        <v>100000</v>
      </c>
      <c r="C285" s="83">
        <v>96587.66</v>
      </c>
    </row>
    <row r="286" spans="1:3" s="12" customFormat="1" x14ac:dyDescent="0.25">
      <c r="A286" s="33" t="s">
        <v>11</v>
      </c>
      <c r="B286" s="83">
        <v>1183600</v>
      </c>
      <c r="C286" s="83">
        <v>243005.69</v>
      </c>
    </row>
    <row r="287" spans="1:3" s="12" customFormat="1" x14ac:dyDescent="0.25">
      <c r="A287" s="33" t="s">
        <v>12</v>
      </c>
      <c r="B287" s="83">
        <v>1120000</v>
      </c>
      <c r="C287" s="83">
        <v>69700</v>
      </c>
    </row>
    <row r="288" spans="1:3" s="12" customFormat="1" x14ac:dyDescent="0.25">
      <c r="A288" s="31" t="s">
        <v>5</v>
      </c>
      <c r="B288" s="83">
        <v>0</v>
      </c>
      <c r="C288" s="83">
        <v>0</v>
      </c>
    </row>
    <row r="289" spans="1:3" s="12" customFormat="1" ht="25.5" x14ac:dyDescent="0.25">
      <c r="A289" s="31" t="s">
        <v>6</v>
      </c>
      <c r="B289" s="83">
        <v>0</v>
      </c>
      <c r="C289" s="83">
        <v>0</v>
      </c>
    </row>
    <row r="290" spans="1:3" s="12" customFormat="1" ht="25.5" x14ac:dyDescent="0.25">
      <c r="A290" s="31" t="s">
        <v>7</v>
      </c>
      <c r="B290" s="83">
        <v>1039900</v>
      </c>
      <c r="C290" s="83">
        <v>231217.64</v>
      </c>
    </row>
    <row r="291" spans="1:3" s="12" customFormat="1" x14ac:dyDescent="0.25">
      <c r="A291" s="31"/>
      <c r="B291" s="35"/>
      <c r="C291" s="35"/>
    </row>
    <row r="292" spans="1:3" s="12" customFormat="1" x14ac:dyDescent="0.25">
      <c r="A292" s="29" t="s">
        <v>43</v>
      </c>
      <c r="B292" s="81">
        <f>B294+B295+B296+B299+B300+B301+B302+B303+B297+B298</f>
        <v>23268400</v>
      </c>
      <c r="C292" s="81">
        <f>C294+C295+C296+C299+C300+C301+C302+C303+C297+C298</f>
        <v>12803296.59</v>
      </c>
    </row>
    <row r="293" spans="1:3" s="12" customFormat="1" x14ac:dyDescent="0.25">
      <c r="A293" s="36" t="s">
        <v>4</v>
      </c>
      <c r="B293" s="84"/>
      <c r="C293" s="84"/>
    </row>
    <row r="294" spans="1:3" s="12" customFormat="1" x14ac:dyDescent="0.25">
      <c r="A294" s="13" t="s">
        <v>8</v>
      </c>
      <c r="B294" s="75">
        <v>10034000</v>
      </c>
      <c r="C294" s="75">
        <v>6820632.54</v>
      </c>
    </row>
    <row r="295" spans="1:3" s="12" customFormat="1" x14ac:dyDescent="0.25">
      <c r="A295" s="13" t="s">
        <v>9</v>
      </c>
      <c r="B295" s="75">
        <v>3030279</v>
      </c>
      <c r="C295" s="83">
        <v>2059957.5</v>
      </c>
    </row>
    <row r="296" spans="1:3" s="12" customFormat="1" x14ac:dyDescent="0.25">
      <c r="A296" s="13" t="s">
        <v>10</v>
      </c>
      <c r="B296" s="75">
        <v>32700</v>
      </c>
      <c r="C296" s="75">
        <v>22002.959999999999</v>
      </c>
    </row>
    <row r="297" spans="1:3" s="12" customFormat="1" x14ac:dyDescent="0.25">
      <c r="A297" s="13" t="s">
        <v>44</v>
      </c>
      <c r="B297" s="75">
        <v>360000</v>
      </c>
      <c r="C297" s="75">
        <v>192500</v>
      </c>
    </row>
    <row r="298" spans="1:3" s="12" customFormat="1" x14ac:dyDescent="0.25">
      <c r="A298" s="13" t="s">
        <v>15</v>
      </c>
      <c r="B298" s="75">
        <v>1053960</v>
      </c>
      <c r="C298" s="75">
        <v>479386.17</v>
      </c>
    </row>
    <row r="299" spans="1:3" s="12" customFormat="1" x14ac:dyDescent="0.25">
      <c r="A299" s="13" t="s">
        <v>11</v>
      </c>
      <c r="B299" s="75">
        <v>3717600</v>
      </c>
      <c r="C299" s="75">
        <v>331242.43</v>
      </c>
    </row>
    <row r="300" spans="1:3" s="12" customFormat="1" x14ac:dyDescent="0.25">
      <c r="A300" s="13" t="s">
        <v>12</v>
      </c>
      <c r="B300" s="75">
        <v>3498850</v>
      </c>
      <c r="C300" s="75">
        <v>1913348.6</v>
      </c>
    </row>
    <row r="301" spans="1:3" s="12" customFormat="1" x14ac:dyDescent="0.25">
      <c r="A301" s="10" t="s">
        <v>5</v>
      </c>
      <c r="B301" s="85">
        <v>217300</v>
      </c>
      <c r="C301" s="85">
        <v>121412.49</v>
      </c>
    </row>
    <row r="302" spans="1:3" s="12" customFormat="1" ht="25.5" x14ac:dyDescent="0.25">
      <c r="A302" s="10" t="s">
        <v>6</v>
      </c>
      <c r="B302" s="75">
        <v>380100</v>
      </c>
      <c r="C302" s="75">
        <v>130775.6</v>
      </c>
    </row>
    <row r="303" spans="1:3" s="12" customFormat="1" ht="25.5" x14ac:dyDescent="0.25">
      <c r="A303" s="10" t="s">
        <v>7</v>
      </c>
      <c r="B303" s="75">
        <v>943611</v>
      </c>
      <c r="C303" s="75">
        <v>732038.3</v>
      </c>
    </row>
    <row r="304" spans="1:3" s="12" customFormat="1" x14ac:dyDescent="0.25">
      <c r="A304" s="14"/>
      <c r="B304" s="41"/>
      <c r="C304" s="41"/>
    </row>
    <row r="305" spans="1:3" s="12" customFormat="1" x14ac:dyDescent="0.25">
      <c r="A305" s="42" t="s">
        <v>45</v>
      </c>
      <c r="B305" s="87">
        <f>SUM(B307:B318)</f>
        <v>75873800</v>
      </c>
      <c r="C305" s="87">
        <f>SUM(C307:C318)</f>
        <v>33173933.32</v>
      </c>
    </row>
    <row r="306" spans="1:3" s="12" customFormat="1" x14ac:dyDescent="0.25">
      <c r="A306" s="44" t="s">
        <v>4</v>
      </c>
      <c r="B306" s="88"/>
      <c r="C306" s="88"/>
    </row>
    <row r="307" spans="1:3" s="12" customFormat="1" x14ac:dyDescent="0.25">
      <c r="A307" s="46" t="s">
        <v>8</v>
      </c>
      <c r="B307" s="89">
        <v>11213518.02</v>
      </c>
      <c r="C307" s="89">
        <v>7005420.7199999997</v>
      </c>
    </row>
    <row r="308" spans="1:3" s="12" customFormat="1" x14ac:dyDescent="0.25">
      <c r="A308" s="46" t="s">
        <v>9</v>
      </c>
      <c r="B308" s="89">
        <v>3386482.45</v>
      </c>
      <c r="C308" s="89">
        <v>1832117.5</v>
      </c>
    </row>
    <row r="309" spans="1:3" s="12" customFormat="1" x14ac:dyDescent="0.25">
      <c r="A309" s="46" t="s">
        <v>10</v>
      </c>
      <c r="B309" s="89">
        <v>78800</v>
      </c>
      <c r="C309" s="89">
        <v>33856.6</v>
      </c>
    </row>
    <row r="310" spans="1:3" s="12" customFormat="1" x14ac:dyDescent="0.25">
      <c r="A310" s="46" t="s">
        <v>44</v>
      </c>
      <c r="B310" s="89">
        <v>284440</v>
      </c>
      <c r="C310" s="89">
        <v>24418</v>
      </c>
    </row>
    <row r="311" spans="1:3" s="12" customFormat="1" x14ac:dyDescent="0.25">
      <c r="A311" s="46" t="s">
        <v>15</v>
      </c>
      <c r="B311" s="89">
        <v>223960.94</v>
      </c>
      <c r="C311" s="89">
        <v>31347.759999999998</v>
      </c>
    </row>
    <row r="312" spans="1:3" s="12" customFormat="1" x14ac:dyDescent="0.25">
      <c r="A312" s="46" t="s">
        <v>11</v>
      </c>
      <c r="B312" s="89">
        <v>1436408</v>
      </c>
      <c r="C312" s="89">
        <v>1257204.73</v>
      </c>
    </row>
    <row r="313" spans="1:3" s="12" customFormat="1" x14ac:dyDescent="0.25">
      <c r="A313" s="46" t="s">
        <v>12</v>
      </c>
      <c r="B313" s="89">
        <v>49199616.590000004</v>
      </c>
      <c r="C313" s="89">
        <v>18387014.609999999</v>
      </c>
    </row>
    <row r="314" spans="1:3" s="12" customFormat="1" x14ac:dyDescent="0.25">
      <c r="A314" s="48" t="s">
        <v>5</v>
      </c>
      <c r="B314" s="89">
        <v>22000</v>
      </c>
      <c r="C314" s="89">
        <v>18032</v>
      </c>
    </row>
    <row r="315" spans="1:3" s="12" customFormat="1" ht="25.5" x14ac:dyDescent="0.25">
      <c r="A315" s="48" t="s">
        <v>6</v>
      </c>
      <c r="B315" s="89">
        <v>6844574</v>
      </c>
      <c r="C315" s="89">
        <v>2577329.2999999998</v>
      </c>
    </row>
    <row r="316" spans="1:3" s="12" customFormat="1" ht="25.5" x14ac:dyDescent="0.25">
      <c r="A316" s="48" t="s">
        <v>7</v>
      </c>
      <c r="B316" s="89">
        <v>3149000</v>
      </c>
      <c r="C316" s="89">
        <v>2003598.1</v>
      </c>
    </row>
    <row r="317" spans="1:3" s="12" customFormat="1" x14ac:dyDescent="0.25">
      <c r="A317" s="49" t="s">
        <v>47</v>
      </c>
      <c r="B317" s="89">
        <v>35000</v>
      </c>
      <c r="C317" s="89">
        <v>3594</v>
      </c>
    </row>
    <row r="318" spans="1:3" s="12" customFormat="1" x14ac:dyDescent="0.25">
      <c r="A318" s="14"/>
      <c r="B318" s="86"/>
      <c r="C318" s="86"/>
    </row>
    <row r="319" spans="1:3" s="12" customFormat="1" x14ac:dyDescent="0.25">
      <c r="A319" s="3" t="s">
        <v>46</v>
      </c>
      <c r="B319" s="43">
        <f>SUM(B321:B331)</f>
        <v>8072000</v>
      </c>
      <c r="C319" s="43">
        <f>SUM(C321:C331)</f>
        <v>4016326.1388399997</v>
      </c>
    </row>
    <row r="320" spans="1:3" s="12" customFormat="1" x14ac:dyDescent="0.25">
      <c r="A320" s="10" t="s">
        <v>4</v>
      </c>
      <c r="B320" s="50"/>
      <c r="C320" s="50"/>
    </row>
    <row r="321" spans="1:3" s="12" customFormat="1" x14ac:dyDescent="0.25">
      <c r="A321" s="13" t="s">
        <v>8</v>
      </c>
      <c r="B321" s="51">
        <v>2660580</v>
      </c>
      <c r="C321" s="51">
        <v>2356739.6799999997</v>
      </c>
    </row>
    <row r="322" spans="1:3" s="12" customFormat="1" x14ac:dyDescent="0.25">
      <c r="A322" s="13" t="s">
        <v>47</v>
      </c>
      <c r="B322" s="51">
        <v>75600</v>
      </c>
      <c r="C322" s="51">
        <v>11300</v>
      </c>
    </row>
    <row r="323" spans="1:3" s="12" customFormat="1" x14ac:dyDescent="0.25">
      <c r="A323" s="13" t="s">
        <v>9</v>
      </c>
      <c r="B323" s="51">
        <v>803500</v>
      </c>
      <c r="C323" s="51">
        <v>608799.8388400001</v>
      </c>
    </row>
    <row r="324" spans="1:3" s="12" customFormat="1" x14ac:dyDescent="0.25">
      <c r="A324" s="13" t="s">
        <v>10</v>
      </c>
      <c r="B324" s="51">
        <v>50000</v>
      </c>
      <c r="C324" s="51">
        <v>28112.05</v>
      </c>
    </row>
    <row r="325" spans="1:3" s="12" customFormat="1" x14ac:dyDescent="0.25">
      <c r="A325" s="13" t="s">
        <v>44</v>
      </c>
      <c r="B325" s="51">
        <v>234000</v>
      </c>
      <c r="C325" s="51">
        <v>0</v>
      </c>
    </row>
    <row r="326" spans="1:3" s="12" customFormat="1" x14ac:dyDescent="0.25">
      <c r="A326" s="13" t="s">
        <v>15</v>
      </c>
      <c r="B326" s="51">
        <v>190000</v>
      </c>
      <c r="C326" s="51">
        <v>28401.32</v>
      </c>
    </row>
    <row r="327" spans="1:3" s="12" customFormat="1" x14ac:dyDescent="0.25">
      <c r="A327" s="13" t="s">
        <v>11</v>
      </c>
      <c r="B327" s="51">
        <v>600000</v>
      </c>
      <c r="C327" s="51">
        <v>37435.07</v>
      </c>
    </row>
    <row r="328" spans="1:3" s="12" customFormat="1" x14ac:dyDescent="0.25">
      <c r="A328" s="13" t="s">
        <v>12</v>
      </c>
      <c r="B328" s="51">
        <v>1246100</v>
      </c>
      <c r="C328" s="51">
        <v>814163.68</v>
      </c>
    </row>
    <row r="329" spans="1:3" s="12" customFormat="1" x14ac:dyDescent="0.25">
      <c r="A329" s="10" t="s">
        <v>5</v>
      </c>
      <c r="B329" s="51">
        <v>10900</v>
      </c>
      <c r="C329" s="51">
        <v>0</v>
      </c>
    </row>
    <row r="330" spans="1:3" s="12" customFormat="1" ht="25.5" x14ac:dyDescent="0.25">
      <c r="A330" s="10" t="s">
        <v>6</v>
      </c>
      <c r="B330" s="51">
        <v>1661320</v>
      </c>
      <c r="C330" s="51">
        <v>90600</v>
      </c>
    </row>
    <row r="331" spans="1:3" s="12" customFormat="1" ht="25.5" x14ac:dyDescent="0.25">
      <c r="A331" s="10" t="s">
        <v>7</v>
      </c>
      <c r="B331" s="51">
        <v>540000</v>
      </c>
      <c r="C331" s="51">
        <v>40774.5</v>
      </c>
    </row>
    <row r="332" spans="1:3" s="12" customFormat="1" x14ac:dyDescent="0.25">
      <c r="A332" s="52"/>
      <c r="B332" s="53"/>
      <c r="C332" s="53"/>
    </row>
    <row r="333" spans="1:3" s="12" customFormat="1" x14ac:dyDescent="0.25">
      <c r="A333" s="29" t="s">
        <v>48</v>
      </c>
      <c r="B333" s="43">
        <f>SUM(B335:B345)</f>
        <v>12649200</v>
      </c>
      <c r="C333" s="43">
        <f>SUM(C335:C345)</f>
        <v>8740147.1899999995</v>
      </c>
    </row>
    <row r="334" spans="1:3" s="12" customFormat="1" x14ac:dyDescent="0.25">
      <c r="A334" s="55" t="s">
        <v>4</v>
      </c>
      <c r="B334" s="90"/>
      <c r="C334" s="90"/>
    </row>
    <row r="335" spans="1:3" s="12" customFormat="1" x14ac:dyDescent="0.25">
      <c r="A335" s="56" t="s">
        <v>8</v>
      </c>
      <c r="B335" s="51">
        <v>5300998.42</v>
      </c>
      <c r="C335" s="51">
        <v>4634659.79</v>
      </c>
    </row>
    <row r="336" spans="1:3" s="12" customFormat="1" x14ac:dyDescent="0.25">
      <c r="A336" s="13" t="s">
        <v>47</v>
      </c>
      <c r="B336" s="51">
        <v>250000</v>
      </c>
      <c r="C336" s="51">
        <v>130805</v>
      </c>
    </row>
    <row r="337" spans="1:3" s="12" customFormat="1" x14ac:dyDescent="0.25">
      <c r="A337" s="13" t="s">
        <v>9</v>
      </c>
      <c r="B337" s="51">
        <v>1600901.58</v>
      </c>
      <c r="C337" s="51">
        <v>1380402.94</v>
      </c>
    </row>
    <row r="338" spans="1:3" s="12" customFormat="1" x14ac:dyDescent="0.25">
      <c r="A338" s="13" t="s">
        <v>10</v>
      </c>
      <c r="B338" s="51">
        <v>80000</v>
      </c>
      <c r="C338" s="51">
        <v>36887.870000000003</v>
      </c>
    </row>
    <row r="339" spans="1:3" s="12" customFormat="1" x14ac:dyDescent="0.25">
      <c r="A339" s="13" t="s">
        <v>44</v>
      </c>
      <c r="B339" s="51"/>
      <c r="C339" s="51"/>
    </row>
    <row r="340" spans="1:3" s="12" customFormat="1" x14ac:dyDescent="0.25">
      <c r="A340" s="13" t="s">
        <v>15</v>
      </c>
      <c r="B340" s="51">
        <v>650000</v>
      </c>
      <c r="C340" s="51">
        <v>225364.31</v>
      </c>
    </row>
    <row r="341" spans="1:3" s="12" customFormat="1" x14ac:dyDescent="0.25">
      <c r="A341" s="13" t="s">
        <v>11</v>
      </c>
      <c r="B341" s="51">
        <v>1269800</v>
      </c>
      <c r="C341" s="51">
        <v>1153259.1599999999</v>
      </c>
    </row>
    <row r="342" spans="1:3" s="12" customFormat="1" x14ac:dyDescent="0.25">
      <c r="A342" s="57" t="s">
        <v>12</v>
      </c>
      <c r="B342" s="51">
        <v>905000</v>
      </c>
      <c r="C342" s="51">
        <v>190585.89</v>
      </c>
    </row>
    <row r="343" spans="1:3" s="12" customFormat="1" x14ac:dyDescent="0.25">
      <c r="A343" s="10" t="s">
        <v>5</v>
      </c>
      <c r="B343" s="51">
        <v>10000</v>
      </c>
      <c r="C343" s="51">
        <v>2027</v>
      </c>
    </row>
    <row r="344" spans="1:3" s="12" customFormat="1" ht="25.5" x14ac:dyDescent="0.25">
      <c r="A344" s="10" t="s">
        <v>6</v>
      </c>
      <c r="B344" s="51">
        <v>1380000</v>
      </c>
      <c r="C344" s="51">
        <v>408200</v>
      </c>
    </row>
    <row r="345" spans="1:3" s="12" customFormat="1" ht="25.5" x14ac:dyDescent="0.25">
      <c r="A345" s="10" t="s">
        <v>7</v>
      </c>
      <c r="B345" s="51">
        <v>1202500</v>
      </c>
      <c r="C345" s="51">
        <v>577955.23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topLeftCell="A40" workbookViewId="0">
      <selection activeCell="G32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58" width="9.140625" style="7"/>
    <col min="159" max="159" width="20.140625" style="7" customWidth="1"/>
    <col min="160" max="160" width="4" style="7" customWidth="1"/>
    <col min="161" max="161" width="19.5703125" style="7" customWidth="1"/>
    <col min="162" max="169" width="11" style="7" customWidth="1"/>
    <col min="170" max="414" width="9.140625" style="7"/>
    <col min="415" max="415" width="20.140625" style="7" customWidth="1"/>
    <col min="416" max="416" width="4" style="7" customWidth="1"/>
    <col min="417" max="417" width="19.5703125" style="7" customWidth="1"/>
    <col min="418" max="425" width="11" style="7" customWidth="1"/>
    <col min="426" max="670" width="9.140625" style="7"/>
    <col min="671" max="671" width="20.140625" style="7" customWidth="1"/>
    <col min="672" max="672" width="4" style="7" customWidth="1"/>
    <col min="673" max="673" width="19.5703125" style="7" customWidth="1"/>
    <col min="674" max="681" width="11" style="7" customWidth="1"/>
    <col min="682" max="926" width="9.140625" style="7"/>
    <col min="927" max="927" width="20.140625" style="7" customWidth="1"/>
    <col min="928" max="928" width="4" style="7" customWidth="1"/>
    <col min="929" max="929" width="19.5703125" style="7" customWidth="1"/>
    <col min="930" max="937" width="11" style="7" customWidth="1"/>
    <col min="938" max="1182" width="9.140625" style="7"/>
    <col min="1183" max="1183" width="20.140625" style="7" customWidth="1"/>
    <col min="1184" max="1184" width="4" style="7" customWidth="1"/>
    <col min="1185" max="1185" width="19.5703125" style="7" customWidth="1"/>
    <col min="1186" max="1193" width="11" style="7" customWidth="1"/>
    <col min="1194" max="1438" width="9.140625" style="7"/>
    <col min="1439" max="1439" width="20.140625" style="7" customWidth="1"/>
    <col min="1440" max="1440" width="4" style="7" customWidth="1"/>
    <col min="1441" max="1441" width="19.5703125" style="7" customWidth="1"/>
    <col min="1442" max="1449" width="11" style="7" customWidth="1"/>
    <col min="1450" max="1694" width="9.140625" style="7"/>
    <col min="1695" max="1695" width="20.140625" style="7" customWidth="1"/>
    <col min="1696" max="1696" width="4" style="7" customWidth="1"/>
    <col min="1697" max="1697" width="19.5703125" style="7" customWidth="1"/>
    <col min="1698" max="1705" width="11" style="7" customWidth="1"/>
    <col min="1706" max="1950" width="9.140625" style="7"/>
    <col min="1951" max="1951" width="20.140625" style="7" customWidth="1"/>
    <col min="1952" max="1952" width="4" style="7" customWidth="1"/>
    <col min="1953" max="1953" width="19.5703125" style="7" customWidth="1"/>
    <col min="1954" max="1961" width="11" style="7" customWidth="1"/>
    <col min="1962" max="2206" width="9.140625" style="7"/>
    <col min="2207" max="2207" width="20.140625" style="7" customWidth="1"/>
    <col min="2208" max="2208" width="4" style="7" customWidth="1"/>
    <col min="2209" max="2209" width="19.5703125" style="7" customWidth="1"/>
    <col min="2210" max="2217" width="11" style="7" customWidth="1"/>
    <col min="2218" max="2462" width="9.140625" style="7"/>
    <col min="2463" max="2463" width="20.140625" style="7" customWidth="1"/>
    <col min="2464" max="2464" width="4" style="7" customWidth="1"/>
    <col min="2465" max="2465" width="19.5703125" style="7" customWidth="1"/>
    <col min="2466" max="2473" width="11" style="7" customWidth="1"/>
    <col min="2474" max="2718" width="9.140625" style="7"/>
    <col min="2719" max="2719" width="20.140625" style="7" customWidth="1"/>
    <col min="2720" max="2720" width="4" style="7" customWidth="1"/>
    <col min="2721" max="2721" width="19.5703125" style="7" customWidth="1"/>
    <col min="2722" max="2729" width="11" style="7" customWidth="1"/>
    <col min="2730" max="2974" width="9.140625" style="7"/>
    <col min="2975" max="2975" width="20.140625" style="7" customWidth="1"/>
    <col min="2976" max="2976" width="4" style="7" customWidth="1"/>
    <col min="2977" max="2977" width="19.5703125" style="7" customWidth="1"/>
    <col min="2978" max="2985" width="11" style="7" customWidth="1"/>
    <col min="2986" max="3230" width="9.140625" style="7"/>
    <col min="3231" max="3231" width="20.140625" style="7" customWidth="1"/>
    <col min="3232" max="3232" width="4" style="7" customWidth="1"/>
    <col min="3233" max="3233" width="19.5703125" style="7" customWidth="1"/>
    <col min="3234" max="3241" width="11" style="7" customWidth="1"/>
    <col min="3242" max="3486" width="9.140625" style="7"/>
    <col min="3487" max="3487" width="20.140625" style="7" customWidth="1"/>
    <col min="3488" max="3488" width="4" style="7" customWidth="1"/>
    <col min="3489" max="3489" width="19.5703125" style="7" customWidth="1"/>
    <col min="3490" max="3497" width="11" style="7" customWidth="1"/>
    <col min="3498" max="3742" width="9.140625" style="7"/>
    <col min="3743" max="3743" width="20.140625" style="7" customWidth="1"/>
    <col min="3744" max="3744" width="4" style="7" customWidth="1"/>
    <col min="3745" max="3745" width="19.5703125" style="7" customWidth="1"/>
    <col min="3746" max="3753" width="11" style="7" customWidth="1"/>
    <col min="3754" max="3998" width="9.140625" style="7"/>
    <col min="3999" max="3999" width="20.140625" style="7" customWidth="1"/>
    <col min="4000" max="4000" width="4" style="7" customWidth="1"/>
    <col min="4001" max="4001" width="19.5703125" style="7" customWidth="1"/>
    <col min="4002" max="4009" width="11" style="7" customWidth="1"/>
    <col min="4010" max="4254" width="9.140625" style="7"/>
    <col min="4255" max="4255" width="20.140625" style="7" customWidth="1"/>
    <col min="4256" max="4256" width="4" style="7" customWidth="1"/>
    <col min="4257" max="4257" width="19.5703125" style="7" customWidth="1"/>
    <col min="4258" max="4265" width="11" style="7" customWidth="1"/>
    <col min="4266" max="4510" width="9.140625" style="7"/>
    <col min="4511" max="4511" width="20.140625" style="7" customWidth="1"/>
    <col min="4512" max="4512" width="4" style="7" customWidth="1"/>
    <col min="4513" max="4513" width="19.5703125" style="7" customWidth="1"/>
    <col min="4514" max="4521" width="11" style="7" customWidth="1"/>
    <col min="4522" max="4766" width="9.140625" style="7"/>
    <col min="4767" max="4767" width="20.140625" style="7" customWidth="1"/>
    <col min="4768" max="4768" width="4" style="7" customWidth="1"/>
    <col min="4769" max="4769" width="19.5703125" style="7" customWidth="1"/>
    <col min="4770" max="4777" width="11" style="7" customWidth="1"/>
    <col min="4778" max="5022" width="9.140625" style="7"/>
    <col min="5023" max="5023" width="20.140625" style="7" customWidth="1"/>
    <col min="5024" max="5024" width="4" style="7" customWidth="1"/>
    <col min="5025" max="5025" width="19.5703125" style="7" customWidth="1"/>
    <col min="5026" max="5033" width="11" style="7" customWidth="1"/>
    <col min="5034" max="5278" width="9.140625" style="7"/>
    <col min="5279" max="5279" width="20.140625" style="7" customWidth="1"/>
    <col min="5280" max="5280" width="4" style="7" customWidth="1"/>
    <col min="5281" max="5281" width="19.5703125" style="7" customWidth="1"/>
    <col min="5282" max="5289" width="11" style="7" customWidth="1"/>
    <col min="5290" max="5534" width="9.140625" style="7"/>
    <col min="5535" max="5535" width="20.140625" style="7" customWidth="1"/>
    <col min="5536" max="5536" width="4" style="7" customWidth="1"/>
    <col min="5537" max="5537" width="19.5703125" style="7" customWidth="1"/>
    <col min="5538" max="5545" width="11" style="7" customWidth="1"/>
    <col min="5546" max="5790" width="9.140625" style="7"/>
    <col min="5791" max="5791" width="20.140625" style="7" customWidth="1"/>
    <col min="5792" max="5792" width="4" style="7" customWidth="1"/>
    <col min="5793" max="5793" width="19.5703125" style="7" customWidth="1"/>
    <col min="5794" max="5801" width="11" style="7" customWidth="1"/>
    <col min="5802" max="6046" width="9.140625" style="7"/>
    <col min="6047" max="6047" width="20.140625" style="7" customWidth="1"/>
    <col min="6048" max="6048" width="4" style="7" customWidth="1"/>
    <col min="6049" max="6049" width="19.5703125" style="7" customWidth="1"/>
    <col min="6050" max="6057" width="11" style="7" customWidth="1"/>
    <col min="6058" max="6302" width="9.140625" style="7"/>
    <col min="6303" max="6303" width="20.140625" style="7" customWidth="1"/>
    <col min="6304" max="6304" width="4" style="7" customWidth="1"/>
    <col min="6305" max="6305" width="19.5703125" style="7" customWidth="1"/>
    <col min="6306" max="6313" width="11" style="7" customWidth="1"/>
    <col min="6314" max="6558" width="9.140625" style="7"/>
    <col min="6559" max="6559" width="20.140625" style="7" customWidth="1"/>
    <col min="6560" max="6560" width="4" style="7" customWidth="1"/>
    <col min="6561" max="6561" width="19.5703125" style="7" customWidth="1"/>
    <col min="6562" max="6569" width="11" style="7" customWidth="1"/>
    <col min="6570" max="6814" width="9.140625" style="7"/>
    <col min="6815" max="6815" width="20.140625" style="7" customWidth="1"/>
    <col min="6816" max="6816" width="4" style="7" customWidth="1"/>
    <col min="6817" max="6817" width="19.5703125" style="7" customWidth="1"/>
    <col min="6818" max="6825" width="11" style="7" customWidth="1"/>
    <col min="6826" max="7070" width="9.140625" style="7"/>
    <col min="7071" max="7071" width="20.140625" style="7" customWidth="1"/>
    <col min="7072" max="7072" width="4" style="7" customWidth="1"/>
    <col min="7073" max="7073" width="19.5703125" style="7" customWidth="1"/>
    <col min="7074" max="7081" width="11" style="7" customWidth="1"/>
    <col min="7082" max="7326" width="9.140625" style="7"/>
    <col min="7327" max="7327" width="20.140625" style="7" customWidth="1"/>
    <col min="7328" max="7328" width="4" style="7" customWidth="1"/>
    <col min="7329" max="7329" width="19.5703125" style="7" customWidth="1"/>
    <col min="7330" max="7337" width="11" style="7" customWidth="1"/>
    <col min="7338" max="7582" width="9.140625" style="7"/>
    <col min="7583" max="7583" width="20.140625" style="7" customWidth="1"/>
    <col min="7584" max="7584" width="4" style="7" customWidth="1"/>
    <col min="7585" max="7585" width="19.5703125" style="7" customWidth="1"/>
    <col min="7586" max="7593" width="11" style="7" customWidth="1"/>
    <col min="7594" max="7838" width="9.140625" style="7"/>
    <col min="7839" max="7839" width="20.140625" style="7" customWidth="1"/>
    <col min="7840" max="7840" width="4" style="7" customWidth="1"/>
    <col min="7841" max="7841" width="19.5703125" style="7" customWidth="1"/>
    <col min="7842" max="7849" width="11" style="7" customWidth="1"/>
    <col min="7850" max="8094" width="9.140625" style="7"/>
    <col min="8095" max="8095" width="20.140625" style="7" customWidth="1"/>
    <col min="8096" max="8096" width="4" style="7" customWidth="1"/>
    <col min="8097" max="8097" width="19.5703125" style="7" customWidth="1"/>
    <col min="8098" max="8105" width="11" style="7" customWidth="1"/>
    <col min="8106" max="8350" width="9.140625" style="7"/>
    <col min="8351" max="8351" width="20.140625" style="7" customWidth="1"/>
    <col min="8352" max="8352" width="4" style="7" customWidth="1"/>
    <col min="8353" max="8353" width="19.5703125" style="7" customWidth="1"/>
    <col min="8354" max="8361" width="11" style="7" customWidth="1"/>
    <col min="8362" max="8606" width="9.140625" style="7"/>
    <col min="8607" max="8607" width="20.140625" style="7" customWidth="1"/>
    <col min="8608" max="8608" width="4" style="7" customWidth="1"/>
    <col min="8609" max="8609" width="19.5703125" style="7" customWidth="1"/>
    <col min="8610" max="8617" width="11" style="7" customWidth="1"/>
    <col min="8618" max="8862" width="9.140625" style="7"/>
    <col min="8863" max="8863" width="20.140625" style="7" customWidth="1"/>
    <col min="8864" max="8864" width="4" style="7" customWidth="1"/>
    <col min="8865" max="8865" width="19.5703125" style="7" customWidth="1"/>
    <col min="8866" max="8873" width="11" style="7" customWidth="1"/>
    <col min="8874" max="9118" width="9.140625" style="7"/>
    <col min="9119" max="9119" width="20.140625" style="7" customWidth="1"/>
    <col min="9120" max="9120" width="4" style="7" customWidth="1"/>
    <col min="9121" max="9121" width="19.5703125" style="7" customWidth="1"/>
    <col min="9122" max="9129" width="11" style="7" customWidth="1"/>
    <col min="9130" max="9374" width="9.140625" style="7"/>
    <col min="9375" max="9375" width="20.140625" style="7" customWidth="1"/>
    <col min="9376" max="9376" width="4" style="7" customWidth="1"/>
    <col min="9377" max="9377" width="19.5703125" style="7" customWidth="1"/>
    <col min="9378" max="9385" width="11" style="7" customWidth="1"/>
    <col min="9386" max="9630" width="9.140625" style="7"/>
    <col min="9631" max="9631" width="20.140625" style="7" customWidth="1"/>
    <col min="9632" max="9632" width="4" style="7" customWidth="1"/>
    <col min="9633" max="9633" width="19.5703125" style="7" customWidth="1"/>
    <col min="9634" max="9641" width="11" style="7" customWidth="1"/>
    <col min="9642" max="9886" width="9.140625" style="7"/>
    <col min="9887" max="9887" width="20.140625" style="7" customWidth="1"/>
    <col min="9888" max="9888" width="4" style="7" customWidth="1"/>
    <col min="9889" max="9889" width="19.5703125" style="7" customWidth="1"/>
    <col min="9890" max="9897" width="11" style="7" customWidth="1"/>
    <col min="9898" max="10142" width="9.140625" style="7"/>
    <col min="10143" max="10143" width="20.140625" style="7" customWidth="1"/>
    <col min="10144" max="10144" width="4" style="7" customWidth="1"/>
    <col min="10145" max="10145" width="19.5703125" style="7" customWidth="1"/>
    <col min="10146" max="10153" width="11" style="7" customWidth="1"/>
    <col min="10154" max="10398" width="9.140625" style="7"/>
    <col min="10399" max="10399" width="20.140625" style="7" customWidth="1"/>
    <col min="10400" max="10400" width="4" style="7" customWidth="1"/>
    <col min="10401" max="10401" width="19.5703125" style="7" customWidth="1"/>
    <col min="10402" max="10409" width="11" style="7" customWidth="1"/>
    <col min="10410" max="10654" width="9.140625" style="7"/>
    <col min="10655" max="10655" width="20.140625" style="7" customWidth="1"/>
    <col min="10656" max="10656" width="4" style="7" customWidth="1"/>
    <col min="10657" max="10657" width="19.5703125" style="7" customWidth="1"/>
    <col min="10658" max="10665" width="11" style="7" customWidth="1"/>
    <col min="10666" max="10910" width="9.140625" style="7"/>
    <col min="10911" max="10911" width="20.140625" style="7" customWidth="1"/>
    <col min="10912" max="10912" width="4" style="7" customWidth="1"/>
    <col min="10913" max="10913" width="19.5703125" style="7" customWidth="1"/>
    <col min="10914" max="10921" width="11" style="7" customWidth="1"/>
    <col min="10922" max="11166" width="9.140625" style="7"/>
    <col min="11167" max="11167" width="20.140625" style="7" customWidth="1"/>
    <col min="11168" max="11168" width="4" style="7" customWidth="1"/>
    <col min="11169" max="11169" width="19.5703125" style="7" customWidth="1"/>
    <col min="11170" max="11177" width="11" style="7" customWidth="1"/>
    <col min="11178" max="11422" width="9.140625" style="7"/>
    <col min="11423" max="11423" width="20.140625" style="7" customWidth="1"/>
    <col min="11424" max="11424" width="4" style="7" customWidth="1"/>
    <col min="11425" max="11425" width="19.5703125" style="7" customWidth="1"/>
    <col min="11426" max="11433" width="11" style="7" customWidth="1"/>
    <col min="11434" max="11678" width="9.140625" style="7"/>
    <col min="11679" max="11679" width="20.140625" style="7" customWidth="1"/>
    <col min="11680" max="11680" width="4" style="7" customWidth="1"/>
    <col min="11681" max="11681" width="19.5703125" style="7" customWidth="1"/>
    <col min="11682" max="11689" width="11" style="7" customWidth="1"/>
    <col min="11690" max="11934" width="9.140625" style="7"/>
    <col min="11935" max="11935" width="20.140625" style="7" customWidth="1"/>
    <col min="11936" max="11936" width="4" style="7" customWidth="1"/>
    <col min="11937" max="11937" width="19.5703125" style="7" customWidth="1"/>
    <col min="11938" max="11945" width="11" style="7" customWidth="1"/>
    <col min="11946" max="12190" width="9.140625" style="7"/>
    <col min="12191" max="12191" width="20.140625" style="7" customWidth="1"/>
    <col min="12192" max="12192" width="4" style="7" customWidth="1"/>
    <col min="12193" max="12193" width="19.5703125" style="7" customWidth="1"/>
    <col min="12194" max="12201" width="11" style="7" customWidth="1"/>
    <col min="12202" max="12446" width="9.140625" style="7"/>
    <col min="12447" max="12447" width="20.140625" style="7" customWidth="1"/>
    <col min="12448" max="12448" width="4" style="7" customWidth="1"/>
    <col min="12449" max="12449" width="19.5703125" style="7" customWidth="1"/>
    <col min="12450" max="12457" width="11" style="7" customWidth="1"/>
    <col min="12458" max="12702" width="9.140625" style="7"/>
    <col min="12703" max="12703" width="20.140625" style="7" customWidth="1"/>
    <col min="12704" max="12704" width="4" style="7" customWidth="1"/>
    <col min="12705" max="12705" width="19.5703125" style="7" customWidth="1"/>
    <col min="12706" max="12713" width="11" style="7" customWidth="1"/>
    <col min="12714" max="12958" width="9.140625" style="7"/>
    <col min="12959" max="12959" width="20.140625" style="7" customWidth="1"/>
    <col min="12960" max="12960" width="4" style="7" customWidth="1"/>
    <col min="12961" max="12961" width="19.5703125" style="7" customWidth="1"/>
    <col min="12962" max="12969" width="11" style="7" customWidth="1"/>
    <col min="12970" max="13214" width="9.140625" style="7"/>
    <col min="13215" max="13215" width="20.140625" style="7" customWidth="1"/>
    <col min="13216" max="13216" width="4" style="7" customWidth="1"/>
    <col min="13217" max="13217" width="19.5703125" style="7" customWidth="1"/>
    <col min="13218" max="13225" width="11" style="7" customWidth="1"/>
    <col min="13226" max="13470" width="9.140625" style="7"/>
    <col min="13471" max="13471" width="20.140625" style="7" customWidth="1"/>
    <col min="13472" max="13472" width="4" style="7" customWidth="1"/>
    <col min="13473" max="13473" width="19.5703125" style="7" customWidth="1"/>
    <col min="13474" max="13481" width="11" style="7" customWidth="1"/>
    <col min="13482" max="13726" width="9.140625" style="7"/>
    <col min="13727" max="13727" width="20.140625" style="7" customWidth="1"/>
    <col min="13728" max="13728" width="4" style="7" customWidth="1"/>
    <col min="13729" max="13729" width="19.5703125" style="7" customWidth="1"/>
    <col min="13730" max="13737" width="11" style="7" customWidth="1"/>
    <col min="13738" max="13982" width="9.140625" style="7"/>
    <col min="13983" max="13983" width="20.140625" style="7" customWidth="1"/>
    <col min="13984" max="13984" width="4" style="7" customWidth="1"/>
    <col min="13985" max="13985" width="19.5703125" style="7" customWidth="1"/>
    <col min="13986" max="13993" width="11" style="7" customWidth="1"/>
    <col min="13994" max="14238" width="9.140625" style="7"/>
    <col min="14239" max="14239" width="20.140625" style="7" customWidth="1"/>
    <col min="14240" max="14240" width="4" style="7" customWidth="1"/>
    <col min="14241" max="14241" width="19.5703125" style="7" customWidth="1"/>
    <col min="14242" max="14249" width="11" style="7" customWidth="1"/>
    <col min="14250" max="14494" width="9.140625" style="7"/>
    <col min="14495" max="14495" width="20.140625" style="7" customWidth="1"/>
    <col min="14496" max="14496" width="4" style="7" customWidth="1"/>
    <col min="14497" max="14497" width="19.5703125" style="7" customWidth="1"/>
    <col min="14498" max="14505" width="11" style="7" customWidth="1"/>
    <col min="14506" max="14750" width="9.140625" style="7"/>
    <col min="14751" max="14751" width="20.140625" style="7" customWidth="1"/>
    <col min="14752" max="14752" width="4" style="7" customWidth="1"/>
    <col min="14753" max="14753" width="19.5703125" style="7" customWidth="1"/>
    <col min="14754" max="14761" width="11" style="7" customWidth="1"/>
    <col min="14762" max="15006" width="9.140625" style="7"/>
    <col min="15007" max="15007" width="20.140625" style="7" customWidth="1"/>
    <col min="15008" max="15008" width="4" style="7" customWidth="1"/>
    <col min="15009" max="15009" width="19.5703125" style="7" customWidth="1"/>
    <col min="15010" max="15017" width="11" style="7" customWidth="1"/>
    <col min="15018" max="15262" width="9.140625" style="7"/>
    <col min="15263" max="15263" width="20.140625" style="7" customWidth="1"/>
    <col min="15264" max="15264" width="4" style="7" customWidth="1"/>
    <col min="15265" max="15265" width="19.5703125" style="7" customWidth="1"/>
    <col min="15266" max="15273" width="11" style="7" customWidth="1"/>
    <col min="15274" max="15518" width="9.140625" style="7"/>
    <col min="15519" max="15519" width="20.140625" style="7" customWidth="1"/>
    <col min="15520" max="15520" width="4" style="7" customWidth="1"/>
    <col min="15521" max="15521" width="19.5703125" style="7" customWidth="1"/>
    <col min="15522" max="15529" width="11" style="7" customWidth="1"/>
    <col min="15530" max="15774" width="9.140625" style="7"/>
    <col min="15775" max="15775" width="20.140625" style="7" customWidth="1"/>
    <col min="15776" max="15776" width="4" style="7" customWidth="1"/>
    <col min="15777" max="15777" width="19.5703125" style="7" customWidth="1"/>
    <col min="15778" max="15785" width="11" style="7" customWidth="1"/>
    <col min="15786" max="16030" width="9.140625" style="7"/>
    <col min="16031" max="16031" width="20.140625" style="7" customWidth="1"/>
    <col min="16032" max="16032" width="4" style="7" customWidth="1"/>
    <col min="16033" max="16033" width="19.5703125" style="7" customWidth="1"/>
    <col min="16034" max="16041" width="11" style="7" customWidth="1"/>
    <col min="16042" max="16384" width="9.140625" style="7"/>
  </cols>
  <sheetData>
    <row r="1" spans="1:3" ht="30" customHeight="1" x14ac:dyDescent="0.25">
      <c r="A1" s="641" t="s">
        <v>92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289">
        <f>SUM(B7:B21)</f>
        <v>57824020</v>
      </c>
      <c r="C5" s="289">
        <f>SUM(C7:C21)</f>
        <v>23122418.610000003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291" t="s">
        <v>8</v>
      </c>
      <c r="B7" s="315">
        <v>18179863.460000001</v>
      </c>
      <c r="C7" s="315">
        <v>7353956.1399999997</v>
      </c>
    </row>
    <row r="8" spans="1:3" s="12" customFormat="1" ht="23.25" x14ac:dyDescent="0.25">
      <c r="A8" s="291" t="s">
        <v>76</v>
      </c>
      <c r="B8" s="315">
        <v>3940.09</v>
      </c>
      <c r="C8" s="315">
        <v>3940.09</v>
      </c>
    </row>
    <row r="9" spans="1:3" s="12" customFormat="1" x14ac:dyDescent="0.25">
      <c r="A9" s="291" t="s">
        <v>13</v>
      </c>
      <c r="B9" s="315">
        <v>12600</v>
      </c>
      <c r="C9" s="315">
        <v>600</v>
      </c>
    </row>
    <row r="10" spans="1:3" s="12" customFormat="1" x14ac:dyDescent="0.25">
      <c r="A10" s="291" t="s">
        <v>9</v>
      </c>
      <c r="B10" s="315">
        <v>5489879.4500000002</v>
      </c>
      <c r="C10" s="315">
        <v>2177579.56</v>
      </c>
    </row>
    <row r="11" spans="1:3" s="12" customFormat="1" x14ac:dyDescent="0.25">
      <c r="A11" s="291" t="s">
        <v>10</v>
      </c>
      <c r="B11" s="315">
        <v>139900</v>
      </c>
      <c r="C11" s="315">
        <v>21606.42</v>
      </c>
    </row>
    <row r="12" spans="1:3" s="12" customFormat="1" x14ac:dyDescent="0.25">
      <c r="A12" s="291" t="s">
        <v>15</v>
      </c>
      <c r="B12" s="315">
        <v>201000</v>
      </c>
      <c r="C12" s="315">
        <v>70852.45</v>
      </c>
    </row>
    <row r="13" spans="1:3" s="12" customFormat="1" ht="23.25" x14ac:dyDescent="0.25">
      <c r="A13" s="291" t="s">
        <v>14</v>
      </c>
      <c r="B13" s="315">
        <v>0</v>
      </c>
      <c r="C13" s="315"/>
    </row>
    <row r="14" spans="1:3" s="12" customFormat="1" x14ac:dyDescent="0.25">
      <c r="A14" s="291" t="s">
        <v>16</v>
      </c>
      <c r="B14" s="315"/>
      <c r="C14" s="315">
        <v>0</v>
      </c>
    </row>
    <row r="15" spans="1:3" s="12" customFormat="1" x14ac:dyDescent="0.25">
      <c r="A15" s="291" t="s">
        <v>11</v>
      </c>
      <c r="B15" s="315">
        <v>12521620</v>
      </c>
      <c r="C15" s="315">
        <v>5809418.6100000003</v>
      </c>
    </row>
    <row r="16" spans="1:3" s="12" customFormat="1" x14ac:dyDescent="0.25">
      <c r="A16" s="291" t="s">
        <v>12</v>
      </c>
      <c r="B16" s="315">
        <v>17208626</v>
      </c>
      <c r="C16" s="315">
        <v>5602163.9400000004</v>
      </c>
    </row>
    <row r="17" spans="1:3" s="12" customFormat="1" ht="30" customHeight="1" x14ac:dyDescent="0.25">
      <c r="A17" s="291" t="s">
        <v>77</v>
      </c>
      <c r="B17" s="315">
        <v>110000</v>
      </c>
      <c r="C17" s="315"/>
    </row>
    <row r="18" spans="1:3" s="12" customFormat="1" x14ac:dyDescent="0.25">
      <c r="A18" s="291" t="s">
        <v>78</v>
      </c>
      <c r="B18" s="315">
        <v>98000</v>
      </c>
      <c r="C18" s="315">
        <v>59839.199999999997</v>
      </c>
    </row>
    <row r="19" spans="1:3" s="12" customFormat="1" x14ac:dyDescent="0.25">
      <c r="A19" s="292" t="s">
        <v>5</v>
      </c>
      <c r="B19" s="315">
        <v>40000</v>
      </c>
      <c r="C19" s="315">
        <v>15661.1</v>
      </c>
    </row>
    <row r="20" spans="1:3" s="12" customFormat="1" ht="25.5" x14ac:dyDescent="0.25">
      <c r="A20" s="292" t="s">
        <v>6</v>
      </c>
      <c r="B20" s="315">
        <v>490500</v>
      </c>
      <c r="C20" s="315">
        <v>34200</v>
      </c>
    </row>
    <row r="21" spans="1:3" s="12" customFormat="1" ht="25.5" x14ac:dyDescent="0.25">
      <c r="A21" s="292" t="s">
        <v>7</v>
      </c>
      <c r="B21" s="315">
        <v>3328091</v>
      </c>
      <c r="C21" s="315">
        <v>1972601.1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289">
        <f>SUM(B28:B40)</f>
        <v>79117621.600000009</v>
      </c>
      <c r="C26" s="289">
        <f>SUM(C28:C40)</f>
        <v>26892620.599999998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291" t="s">
        <v>8</v>
      </c>
      <c r="B28" s="315">
        <v>34837016</v>
      </c>
      <c r="C28" s="315">
        <v>13808867.43</v>
      </c>
    </row>
    <row r="29" spans="1:3" s="12" customFormat="1" x14ac:dyDescent="0.25">
      <c r="A29" s="291" t="s">
        <v>81</v>
      </c>
      <c r="B29" s="315">
        <v>47500</v>
      </c>
      <c r="C29" s="315">
        <v>4474.74</v>
      </c>
    </row>
    <row r="30" spans="1:3" s="12" customFormat="1" x14ac:dyDescent="0.25">
      <c r="A30" s="291" t="s">
        <v>13</v>
      </c>
      <c r="B30" s="315">
        <v>75500</v>
      </c>
      <c r="C30" s="315"/>
    </row>
    <row r="31" spans="1:3" s="12" customFormat="1" x14ac:dyDescent="0.25">
      <c r="A31" s="291" t="s">
        <v>9</v>
      </c>
      <c r="B31" s="315">
        <v>10534484</v>
      </c>
      <c r="C31" s="315">
        <v>4120660.57</v>
      </c>
    </row>
    <row r="32" spans="1:3" s="12" customFormat="1" x14ac:dyDescent="0.25">
      <c r="A32" s="291" t="s">
        <v>10</v>
      </c>
      <c r="B32" s="315">
        <v>247180</v>
      </c>
      <c r="C32" s="315">
        <v>26056.61</v>
      </c>
    </row>
    <row r="33" spans="1:3" s="12" customFormat="1" ht="23.25" x14ac:dyDescent="0.25">
      <c r="A33" s="291" t="s">
        <v>14</v>
      </c>
      <c r="B33" s="315">
        <v>255000</v>
      </c>
      <c r="C33" s="315">
        <v>127598</v>
      </c>
    </row>
    <row r="34" spans="1:3" s="12" customFormat="1" x14ac:dyDescent="0.25">
      <c r="A34" s="291" t="s">
        <v>18</v>
      </c>
      <c r="B34" s="315">
        <v>350000</v>
      </c>
      <c r="C34" s="315">
        <v>222509.11</v>
      </c>
    </row>
    <row r="35" spans="1:3" s="12" customFormat="1" x14ac:dyDescent="0.25">
      <c r="A35" s="291" t="s">
        <v>11</v>
      </c>
      <c r="B35" s="315">
        <v>587028</v>
      </c>
      <c r="C35" s="315">
        <v>100401.75</v>
      </c>
    </row>
    <row r="36" spans="1:3" s="12" customFormat="1" x14ac:dyDescent="0.25">
      <c r="A36" s="291" t="s">
        <v>12</v>
      </c>
      <c r="B36" s="315">
        <v>6382235.7000000002</v>
      </c>
      <c r="C36" s="315">
        <v>613382.12</v>
      </c>
    </row>
    <row r="37" spans="1:3" s="12" customFormat="1" x14ac:dyDescent="0.25">
      <c r="A37" s="291" t="s">
        <v>82</v>
      </c>
      <c r="B37" s="315">
        <v>195000</v>
      </c>
      <c r="C37" s="315">
        <v>28967.93</v>
      </c>
    </row>
    <row r="38" spans="1:3" s="12" customFormat="1" x14ac:dyDescent="0.25">
      <c r="A38" s="292" t="s">
        <v>5</v>
      </c>
      <c r="B38" s="315">
        <v>550000</v>
      </c>
      <c r="C38" s="315">
        <v>118115.21</v>
      </c>
    </row>
    <row r="39" spans="1:3" s="12" customFormat="1" ht="25.5" x14ac:dyDescent="0.25">
      <c r="A39" s="292" t="s">
        <v>6</v>
      </c>
      <c r="B39" s="315">
        <v>15161880</v>
      </c>
      <c r="C39" s="315">
        <v>5378934</v>
      </c>
    </row>
    <row r="40" spans="1:3" s="12" customFormat="1" ht="25.5" x14ac:dyDescent="0.25">
      <c r="A40" s="292" t="s">
        <v>7</v>
      </c>
      <c r="B40" s="315">
        <v>9894797.9000000004</v>
      </c>
      <c r="C40" s="315">
        <v>2342653.13</v>
      </c>
    </row>
    <row r="41" spans="1:3" s="12" customFormat="1" x14ac:dyDescent="0.25">
      <c r="A41" s="14"/>
      <c r="B41" s="14"/>
      <c r="C41" s="14"/>
    </row>
    <row r="42" spans="1:3" s="12" customFormat="1" x14ac:dyDescent="0.25">
      <c r="A42" s="15" t="s">
        <v>0</v>
      </c>
      <c r="B42" s="15" t="s">
        <v>2</v>
      </c>
      <c r="C42" s="15" t="s">
        <v>3</v>
      </c>
    </row>
    <row r="43" spans="1:3" s="12" customFormat="1" x14ac:dyDescent="0.25">
      <c r="A43" s="15" t="s">
        <v>1</v>
      </c>
      <c r="B43" s="15">
        <v>2</v>
      </c>
      <c r="C43" s="15">
        <v>3</v>
      </c>
    </row>
    <row r="44" spans="1:3" s="12" customFormat="1" x14ac:dyDescent="0.25">
      <c r="A44" s="3" t="s">
        <v>35</v>
      </c>
      <c r="B44" s="8">
        <f>SUM(B46:B57)</f>
        <v>54359325.850000001</v>
      </c>
      <c r="C44" s="8">
        <f>SUM(C46:C57)</f>
        <v>20418935.990000002</v>
      </c>
    </row>
    <row r="45" spans="1:3" s="12" customFormat="1" x14ac:dyDescent="0.25">
      <c r="A45" s="10" t="s">
        <v>4</v>
      </c>
      <c r="B45" s="11"/>
      <c r="C45" s="11"/>
    </row>
    <row r="46" spans="1:3" s="12" customFormat="1" x14ac:dyDescent="0.25">
      <c r="A46" s="291" t="s">
        <v>8</v>
      </c>
      <c r="B46" s="315">
        <v>24788966</v>
      </c>
      <c r="C46" s="315">
        <v>8204082.9100000001</v>
      </c>
    </row>
    <row r="47" spans="1:3" s="12" customFormat="1" x14ac:dyDescent="0.25">
      <c r="A47" s="291" t="s">
        <v>79</v>
      </c>
      <c r="B47" s="315">
        <v>0</v>
      </c>
      <c r="C47" s="315"/>
    </row>
    <row r="48" spans="1:3" s="12" customFormat="1" x14ac:dyDescent="0.25">
      <c r="A48" s="291" t="s">
        <v>9</v>
      </c>
      <c r="B48" s="315">
        <v>7492308</v>
      </c>
      <c r="C48" s="315">
        <v>2456554.06</v>
      </c>
    </row>
    <row r="49" spans="1:3" s="12" customFormat="1" x14ac:dyDescent="0.25">
      <c r="A49" s="291" t="s">
        <v>10</v>
      </c>
      <c r="B49" s="315">
        <v>170000</v>
      </c>
      <c r="C49" s="315">
        <v>45047.42</v>
      </c>
    </row>
    <row r="50" spans="1:3" s="12" customFormat="1" x14ac:dyDescent="0.25">
      <c r="A50" s="291" t="s">
        <v>15</v>
      </c>
      <c r="B50" s="315">
        <v>220000</v>
      </c>
      <c r="C50" s="315">
        <v>112573.61</v>
      </c>
    </row>
    <row r="51" spans="1:3" s="12" customFormat="1" x14ac:dyDescent="0.25">
      <c r="A51" s="291" t="s">
        <v>11</v>
      </c>
      <c r="B51" s="315">
        <v>207900</v>
      </c>
      <c r="C51" s="315">
        <v>109960</v>
      </c>
    </row>
    <row r="52" spans="1:3" s="12" customFormat="1" x14ac:dyDescent="0.25">
      <c r="A52" s="291" t="s">
        <v>12</v>
      </c>
      <c r="B52" s="315">
        <v>7112067</v>
      </c>
      <c r="C52" s="315">
        <v>1006998.95</v>
      </c>
    </row>
    <row r="53" spans="1:3" s="12" customFormat="1" x14ac:dyDescent="0.25">
      <c r="A53" s="291" t="s">
        <v>72</v>
      </c>
      <c r="B53" s="315">
        <v>32000</v>
      </c>
      <c r="C53" s="315">
        <v>35841.480000000003</v>
      </c>
    </row>
    <row r="54" spans="1:3" s="12" customFormat="1" ht="23.25" x14ac:dyDescent="0.25">
      <c r="A54" s="291" t="s">
        <v>80</v>
      </c>
      <c r="B54" s="315">
        <v>20000</v>
      </c>
      <c r="C54" s="315">
        <v>11013.06</v>
      </c>
    </row>
    <row r="55" spans="1:3" s="12" customFormat="1" x14ac:dyDescent="0.25">
      <c r="A55" s="292" t="s">
        <v>5</v>
      </c>
      <c r="B55" s="315">
        <v>0</v>
      </c>
      <c r="C55" s="315">
        <v>0</v>
      </c>
    </row>
    <row r="56" spans="1:3" s="12" customFormat="1" ht="25.5" x14ac:dyDescent="0.25">
      <c r="A56" s="292" t="s">
        <v>6</v>
      </c>
      <c r="B56" s="315">
        <v>6600000</v>
      </c>
      <c r="C56" s="315">
        <v>6580000</v>
      </c>
    </row>
    <row r="57" spans="1:3" s="12" customFormat="1" ht="25.5" x14ac:dyDescent="0.25">
      <c r="A57" s="292" t="s">
        <v>7</v>
      </c>
      <c r="B57" s="315">
        <v>7716084.8499999996</v>
      </c>
      <c r="C57" s="315">
        <v>1856864.5</v>
      </c>
    </row>
    <row r="58" spans="1:3" s="12" customFormat="1" x14ac:dyDescent="0.25">
      <c r="A58" s="10"/>
      <c r="B58" s="307"/>
      <c r="C58" s="307"/>
    </row>
    <row r="59" spans="1:3" s="12" customFormat="1" x14ac:dyDescent="0.25">
      <c r="A59" s="15" t="s">
        <v>0</v>
      </c>
      <c r="B59" s="15" t="s">
        <v>2</v>
      </c>
      <c r="C59" s="15" t="s">
        <v>3</v>
      </c>
    </row>
    <row r="60" spans="1:3" s="12" customFormat="1" x14ac:dyDescent="0.25">
      <c r="A60" s="15" t="s">
        <v>1</v>
      </c>
      <c r="B60" s="15">
        <v>2</v>
      </c>
      <c r="C60" s="15">
        <v>3</v>
      </c>
    </row>
    <row r="61" spans="1:3" s="12" customFormat="1" x14ac:dyDescent="0.25">
      <c r="A61" s="3" t="s">
        <v>20</v>
      </c>
      <c r="B61" s="289">
        <f>B63+B65+B66+B68+B69+B70+B72+B73+B74+B64+B67+B71</f>
        <v>31321700</v>
      </c>
      <c r="C61" s="289">
        <f>C63+C65+C66+C68+C69+C70+C72+C73+C74+C64+C67+C71</f>
        <v>17748132.369999997</v>
      </c>
    </row>
    <row r="62" spans="1:3" s="12" customFormat="1" x14ac:dyDescent="0.25">
      <c r="A62" s="10" t="s">
        <v>4</v>
      </c>
      <c r="B62" s="259"/>
      <c r="C62" s="259"/>
    </row>
    <row r="63" spans="1:3" s="12" customFormat="1" x14ac:dyDescent="0.25">
      <c r="A63" s="291" t="s">
        <v>8</v>
      </c>
      <c r="B63" s="315">
        <v>13011059</v>
      </c>
      <c r="C63" s="315">
        <v>5336261.4400000004</v>
      </c>
    </row>
    <row r="64" spans="1:3" s="12" customFormat="1" x14ac:dyDescent="0.25">
      <c r="A64" s="291" t="s">
        <v>13</v>
      </c>
      <c r="B64" s="315">
        <v>0</v>
      </c>
      <c r="C64" s="315">
        <v>0</v>
      </c>
    </row>
    <row r="65" spans="1:3" s="12" customFormat="1" x14ac:dyDescent="0.25">
      <c r="A65" s="291" t="s">
        <v>9</v>
      </c>
      <c r="B65" s="315">
        <v>3929341</v>
      </c>
      <c r="C65" s="315">
        <v>1601753.52</v>
      </c>
    </row>
    <row r="66" spans="1:3" s="12" customFormat="1" x14ac:dyDescent="0.25">
      <c r="A66" s="291" t="s">
        <v>10</v>
      </c>
      <c r="B66" s="315">
        <v>20000</v>
      </c>
      <c r="C66" s="315">
        <v>6177.06</v>
      </c>
    </row>
    <row r="67" spans="1:3" s="12" customFormat="1" ht="23.25" x14ac:dyDescent="0.25">
      <c r="A67" s="291" t="s">
        <v>14</v>
      </c>
      <c r="B67" s="315">
        <v>0</v>
      </c>
      <c r="C67" s="315"/>
    </row>
    <row r="68" spans="1:3" s="12" customFormat="1" x14ac:dyDescent="0.25">
      <c r="A68" s="291" t="s">
        <v>21</v>
      </c>
      <c r="B68" s="315">
        <v>68100</v>
      </c>
      <c r="C68" s="315">
        <v>22458.31</v>
      </c>
    </row>
    <row r="69" spans="1:3" s="12" customFormat="1" x14ac:dyDescent="0.25">
      <c r="A69" s="291" t="s">
        <v>11</v>
      </c>
      <c r="B69" s="315">
        <v>87858</v>
      </c>
      <c r="C69" s="315">
        <v>23107.599999999999</v>
      </c>
    </row>
    <row r="70" spans="1:3" s="12" customFormat="1" x14ac:dyDescent="0.25">
      <c r="A70" s="291" t="s">
        <v>12</v>
      </c>
      <c r="B70" s="315">
        <v>173100</v>
      </c>
      <c r="C70" s="315">
        <v>171253.22</v>
      </c>
    </row>
    <row r="71" spans="1:3" s="12" customFormat="1" x14ac:dyDescent="0.25">
      <c r="A71" s="291" t="s">
        <v>72</v>
      </c>
      <c r="B71" s="315">
        <v>40200</v>
      </c>
      <c r="C71" s="315">
        <v>35239.879999999997</v>
      </c>
    </row>
    <row r="72" spans="1:3" s="12" customFormat="1" x14ac:dyDescent="0.25">
      <c r="A72" s="292" t="s">
        <v>5</v>
      </c>
      <c r="B72" s="315"/>
      <c r="C72" s="315">
        <v>9133.84</v>
      </c>
    </row>
    <row r="73" spans="1:3" s="12" customFormat="1" ht="25.5" x14ac:dyDescent="0.25">
      <c r="A73" s="292" t="s">
        <v>6</v>
      </c>
      <c r="B73" s="315">
        <v>10880000</v>
      </c>
      <c r="C73" s="315">
        <v>9567000</v>
      </c>
    </row>
    <row r="74" spans="1:3" s="12" customFormat="1" ht="25.5" x14ac:dyDescent="0.25">
      <c r="A74" s="292" t="s">
        <v>7</v>
      </c>
      <c r="B74" s="315">
        <v>3112042</v>
      </c>
      <c r="C74" s="315">
        <v>975747.5</v>
      </c>
    </row>
    <row r="75" spans="1:3" s="12" customFormat="1" x14ac:dyDescent="0.25">
      <c r="A75" s="14"/>
      <c r="B75" s="14"/>
      <c r="C75" s="14"/>
    </row>
    <row r="76" spans="1:3" s="12" customFormat="1" x14ac:dyDescent="0.25">
      <c r="A76" s="14"/>
      <c r="B76" s="14"/>
      <c r="C76" s="14"/>
    </row>
    <row r="77" spans="1:3" s="12" customFormat="1" x14ac:dyDescent="0.25">
      <c r="A77" s="15" t="s">
        <v>0</v>
      </c>
      <c r="B77" s="15" t="s">
        <v>2</v>
      </c>
      <c r="C77" s="15" t="s">
        <v>3</v>
      </c>
    </row>
    <row r="78" spans="1:3" s="12" customFormat="1" x14ac:dyDescent="0.25">
      <c r="A78" s="15" t="s">
        <v>1</v>
      </c>
      <c r="B78" s="15">
        <v>2</v>
      </c>
      <c r="C78" s="15">
        <v>3</v>
      </c>
    </row>
    <row r="79" spans="1:3" s="12" customFormat="1" x14ac:dyDescent="0.25">
      <c r="A79" s="3" t="s">
        <v>23</v>
      </c>
      <c r="B79" s="289">
        <f>B81+B83+B84+B87+B89+B90+B91+B92+B82+B85+B86+B88</f>
        <v>103458684.34</v>
      </c>
      <c r="C79" s="289">
        <f>C81+C83+C84+C87+C89+C90+C91+C92+C82+C85+C86+C88</f>
        <v>31505446.299999997</v>
      </c>
    </row>
    <row r="80" spans="1:3" s="12" customFormat="1" x14ac:dyDescent="0.25">
      <c r="A80" s="10" t="s">
        <v>4</v>
      </c>
      <c r="B80" s="259"/>
      <c r="C80" s="259"/>
    </row>
    <row r="81" spans="1:3" s="12" customFormat="1" x14ac:dyDescent="0.25">
      <c r="A81" s="13" t="s">
        <v>8</v>
      </c>
      <c r="B81" s="303">
        <v>45609184</v>
      </c>
      <c r="C81" s="303">
        <v>6893263.4299999997</v>
      </c>
    </row>
    <row r="82" spans="1:3" s="12" customFormat="1" x14ac:dyDescent="0.25">
      <c r="A82" s="13" t="s">
        <v>13</v>
      </c>
      <c r="B82" s="315">
        <v>4000</v>
      </c>
      <c r="C82" s="303">
        <v>1000</v>
      </c>
    </row>
    <row r="83" spans="1:3" s="12" customFormat="1" x14ac:dyDescent="0.25">
      <c r="A83" s="13" t="s">
        <v>9</v>
      </c>
      <c r="B83" s="303">
        <v>14816309</v>
      </c>
      <c r="C83" s="303">
        <v>2070976.29</v>
      </c>
    </row>
    <row r="84" spans="1:3" s="12" customFormat="1" x14ac:dyDescent="0.25">
      <c r="A84" s="13" t="s">
        <v>10</v>
      </c>
      <c r="B84" s="303">
        <v>20800</v>
      </c>
      <c r="C84" s="303">
        <v>8697.5</v>
      </c>
    </row>
    <row r="85" spans="1:3" s="12" customFormat="1" ht="23.25" x14ac:dyDescent="0.25">
      <c r="A85" s="13" t="s">
        <v>14</v>
      </c>
      <c r="B85" s="303">
        <v>172000</v>
      </c>
      <c r="C85" s="303">
        <v>7500</v>
      </c>
    </row>
    <row r="86" spans="1:3" s="12" customFormat="1" x14ac:dyDescent="0.25">
      <c r="A86" s="13" t="s">
        <v>21</v>
      </c>
      <c r="B86" s="303">
        <v>99000</v>
      </c>
      <c r="C86" s="303">
        <v>16169.07</v>
      </c>
    </row>
    <row r="87" spans="1:3" s="12" customFormat="1" x14ac:dyDescent="0.25">
      <c r="A87" s="13" t="s">
        <v>11</v>
      </c>
      <c r="B87" s="303">
        <v>9000</v>
      </c>
      <c r="C87" s="303">
        <v>31962</v>
      </c>
    </row>
    <row r="88" spans="1:3" s="12" customFormat="1" x14ac:dyDescent="0.25">
      <c r="A88" s="291" t="s">
        <v>73</v>
      </c>
      <c r="B88" s="303">
        <v>150000</v>
      </c>
      <c r="C88" s="303"/>
    </row>
    <row r="89" spans="1:3" s="12" customFormat="1" x14ac:dyDescent="0.25">
      <c r="A89" s="291" t="s">
        <v>12</v>
      </c>
      <c r="B89" s="303">
        <v>10423561</v>
      </c>
      <c r="C89" s="303">
        <v>449720.79</v>
      </c>
    </row>
    <row r="90" spans="1:3" s="12" customFormat="1" x14ac:dyDescent="0.25">
      <c r="A90" s="292" t="s">
        <v>5</v>
      </c>
      <c r="B90" s="303">
        <v>353000</v>
      </c>
      <c r="C90" s="303">
        <v>29140</v>
      </c>
    </row>
    <row r="91" spans="1:3" s="12" customFormat="1" ht="25.5" x14ac:dyDescent="0.25">
      <c r="A91" s="292" t="s">
        <v>6</v>
      </c>
      <c r="B91" s="303">
        <v>13200000</v>
      </c>
      <c r="C91" s="303">
        <v>8528665</v>
      </c>
    </row>
    <row r="92" spans="1:3" s="12" customFormat="1" ht="25.5" x14ac:dyDescent="0.25">
      <c r="A92" s="292" t="s">
        <v>7</v>
      </c>
      <c r="B92" s="303">
        <v>18601830.34</v>
      </c>
      <c r="C92" s="303">
        <v>13468352.220000001</v>
      </c>
    </row>
    <row r="93" spans="1:3" s="12" customFormat="1" x14ac:dyDescent="0.25">
      <c r="A93" s="14"/>
      <c r="B93" s="14"/>
      <c r="C93" s="14"/>
    </row>
    <row r="94" spans="1:3" s="12" customFormat="1" x14ac:dyDescent="0.25">
      <c r="A94" s="15" t="s">
        <v>0</v>
      </c>
      <c r="B94" s="15" t="s">
        <v>2</v>
      </c>
      <c r="C94" s="15" t="s">
        <v>3</v>
      </c>
    </row>
    <row r="95" spans="1:3" s="12" customFormat="1" x14ac:dyDescent="0.25">
      <c r="A95" s="15" t="s">
        <v>1</v>
      </c>
      <c r="B95" s="15">
        <v>2</v>
      </c>
      <c r="C95" s="15">
        <v>3</v>
      </c>
    </row>
    <row r="96" spans="1:3" s="12" customFormat="1" ht="18" customHeight="1" x14ac:dyDescent="0.25">
      <c r="A96" s="3" t="s">
        <v>24</v>
      </c>
      <c r="B96" s="289">
        <f>SUM(B98:B110)</f>
        <v>54816720</v>
      </c>
      <c r="C96" s="289">
        <f>SUM(C98:C110)</f>
        <v>21264978.619999994</v>
      </c>
    </row>
    <row r="97" spans="1:3" s="12" customFormat="1" x14ac:dyDescent="0.25">
      <c r="A97" s="10" t="s">
        <v>4</v>
      </c>
      <c r="B97" s="259"/>
      <c r="C97" s="259"/>
    </row>
    <row r="98" spans="1:3" s="12" customFormat="1" x14ac:dyDescent="0.25">
      <c r="A98" s="13" t="s">
        <v>8</v>
      </c>
      <c r="B98" s="315">
        <v>27254948</v>
      </c>
      <c r="C98" s="315">
        <v>11571133.399999999</v>
      </c>
    </row>
    <row r="99" spans="1:3" s="12" customFormat="1" x14ac:dyDescent="0.25">
      <c r="A99" s="13" t="s">
        <v>13</v>
      </c>
      <c r="B99" s="315">
        <v>0</v>
      </c>
      <c r="C99" s="315">
        <v>0</v>
      </c>
    </row>
    <row r="100" spans="1:3" s="12" customFormat="1" x14ac:dyDescent="0.25">
      <c r="A100" s="13" t="s">
        <v>9</v>
      </c>
      <c r="B100" s="315">
        <v>8205552</v>
      </c>
      <c r="C100" s="315">
        <v>3452463.26</v>
      </c>
    </row>
    <row r="101" spans="1:3" s="12" customFormat="1" x14ac:dyDescent="0.25">
      <c r="A101" s="13" t="s">
        <v>10</v>
      </c>
      <c r="B101" s="315">
        <v>146420</v>
      </c>
      <c r="C101" s="315">
        <v>39538.03</v>
      </c>
    </row>
    <row r="102" spans="1:3" s="12" customFormat="1" ht="23.25" x14ac:dyDescent="0.25">
      <c r="A102" s="13" t="s">
        <v>14</v>
      </c>
      <c r="B102" s="315">
        <v>0</v>
      </c>
      <c r="C102" s="315">
        <v>0</v>
      </c>
    </row>
    <row r="103" spans="1:3" s="12" customFormat="1" x14ac:dyDescent="0.25">
      <c r="A103" s="13" t="s">
        <v>21</v>
      </c>
      <c r="B103" s="315">
        <v>333609</v>
      </c>
      <c r="C103" s="315">
        <v>254146.75</v>
      </c>
    </row>
    <row r="104" spans="1:3" s="12" customFormat="1" x14ac:dyDescent="0.25">
      <c r="A104" s="13" t="s">
        <v>11</v>
      </c>
      <c r="B104" s="315">
        <v>254020</v>
      </c>
      <c r="C104" s="315">
        <v>78117.64</v>
      </c>
    </row>
    <row r="105" spans="1:3" s="12" customFormat="1" x14ac:dyDescent="0.25">
      <c r="A105" s="13" t="s">
        <v>12</v>
      </c>
      <c r="B105" s="315">
        <v>8613374</v>
      </c>
      <c r="C105" s="307">
        <v>620745.6</v>
      </c>
    </row>
    <row r="106" spans="1:3" s="12" customFormat="1" x14ac:dyDescent="0.25">
      <c r="A106" s="13" t="s">
        <v>72</v>
      </c>
      <c r="B106" s="315">
        <v>95886</v>
      </c>
      <c r="C106" s="307">
        <v>19977.53</v>
      </c>
    </row>
    <row r="107" spans="1:3" s="12" customFormat="1" ht="14.25" customHeight="1" x14ac:dyDescent="0.25">
      <c r="A107" s="13" t="s">
        <v>90</v>
      </c>
      <c r="B107" s="315">
        <v>286676</v>
      </c>
      <c r="C107" s="307">
        <v>52676</v>
      </c>
    </row>
    <row r="108" spans="1:3" s="12" customFormat="1" x14ac:dyDescent="0.25">
      <c r="A108" s="13" t="s">
        <v>5</v>
      </c>
      <c r="B108" s="315">
        <v>78000</v>
      </c>
      <c r="C108" s="307">
        <v>46832.45</v>
      </c>
    </row>
    <row r="109" spans="1:3" s="12" customFormat="1" ht="25.5" x14ac:dyDescent="0.25">
      <c r="A109" s="10" t="s">
        <v>6</v>
      </c>
      <c r="B109" s="315">
        <v>3817057</v>
      </c>
      <c r="C109" s="315">
        <v>3588058.56</v>
      </c>
    </row>
    <row r="110" spans="1:3" s="12" customFormat="1" ht="25.5" x14ac:dyDescent="0.25">
      <c r="A110" s="10" t="s">
        <v>7</v>
      </c>
      <c r="B110" s="315">
        <v>5731178</v>
      </c>
      <c r="C110" s="315">
        <v>1541289.4</v>
      </c>
    </row>
    <row r="111" spans="1:3" s="12" customFormat="1" x14ac:dyDescent="0.25">
      <c r="A111" s="14"/>
      <c r="B111" s="14"/>
      <c r="C111" s="14"/>
    </row>
    <row r="112" spans="1:3" s="12" customFormat="1" x14ac:dyDescent="0.25">
      <c r="A112" s="15" t="s">
        <v>0</v>
      </c>
      <c r="B112" s="15" t="s">
        <v>2</v>
      </c>
      <c r="C112" s="15" t="s">
        <v>3</v>
      </c>
    </row>
    <row r="113" spans="1:3" s="12" customFormat="1" x14ac:dyDescent="0.25">
      <c r="A113" s="15" t="s">
        <v>1</v>
      </c>
      <c r="B113" s="15">
        <v>2</v>
      </c>
      <c r="C113" s="15">
        <v>3</v>
      </c>
    </row>
    <row r="114" spans="1:3" s="12" customFormat="1" x14ac:dyDescent="0.25">
      <c r="A114" s="3" t="s">
        <v>25</v>
      </c>
      <c r="B114" s="8">
        <f>SUM(B116:B127)</f>
        <v>51067693.25</v>
      </c>
      <c r="C114" s="8">
        <f>SUM(C116:C127)</f>
        <v>17695627.780000005</v>
      </c>
    </row>
    <row r="115" spans="1:3" s="12" customFormat="1" x14ac:dyDescent="0.25">
      <c r="A115" s="10" t="s">
        <v>4</v>
      </c>
      <c r="B115" s="11"/>
      <c r="C115" s="11"/>
    </row>
    <row r="116" spans="1:3" s="12" customFormat="1" x14ac:dyDescent="0.25">
      <c r="A116" s="13" t="s">
        <v>8</v>
      </c>
      <c r="B116" s="315">
        <v>24710139</v>
      </c>
      <c r="C116" s="315">
        <v>9621551.0800000001</v>
      </c>
    </row>
    <row r="117" spans="1:3" s="12" customFormat="1" x14ac:dyDescent="0.25">
      <c r="A117" s="13" t="s">
        <v>13</v>
      </c>
      <c r="B117" s="315">
        <v>37093.879999999997</v>
      </c>
      <c r="C117" s="315">
        <v>18828.490000000002</v>
      </c>
    </row>
    <row r="118" spans="1:3" s="12" customFormat="1" x14ac:dyDescent="0.25">
      <c r="A118" s="13" t="s">
        <v>9</v>
      </c>
      <c r="B118" s="315">
        <v>7462467.1200000001</v>
      </c>
      <c r="C118" s="315">
        <v>2229067.71</v>
      </c>
    </row>
    <row r="119" spans="1:3" s="12" customFormat="1" x14ac:dyDescent="0.25">
      <c r="A119" s="13" t="s">
        <v>10</v>
      </c>
      <c r="B119" s="315">
        <v>146000</v>
      </c>
      <c r="C119" s="315">
        <v>50666.62999999999</v>
      </c>
    </row>
    <row r="120" spans="1:3" s="12" customFormat="1" ht="23.25" x14ac:dyDescent="0.25">
      <c r="A120" s="13" t="s">
        <v>14</v>
      </c>
      <c r="B120" s="315"/>
      <c r="C120" s="315"/>
    </row>
    <row r="121" spans="1:3" s="12" customFormat="1" x14ac:dyDescent="0.25">
      <c r="A121" s="13" t="s">
        <v>21</v>
      </c>
      <c r="B121" s="315">
        <v>505000</v>
      </c>
      <c r="C121" s="315">
        <v>123111.43000000001</v>
      </c>
    </row>
    <row r="122" spans="1:3" s="12" customFormat="1" x14ac:dyDescent="0.25">
      <c r="A122" s="13" t="s">
        <v>11</v>
      </c>
      <c r="B122" s="315">
        <v>439000</v>
      </c>
      <c r="C122" s="315">
        <v>62386.879999999997</v>
      </c>
    </row>
    <row r="123" spans="1:3" s="12" customFormat="1" x14ac:dyDescent="0.25">
      <c r="A123" s="13" t="s">
        <v>12</v>
      </c>
      <c r="B123" s="315">
        <v>4977643.25</v>
      </c>
      <c r="C123" s="315">
        <v>546883.64</v>
      </c>
    </row>
    <row r="124" spans="1:3" s="12" customFormat="1" x14ac:dyDescent="0.25">
      <c r="A124" s="13" t="s">
        <v>72</v>
      </c>
      <c r="B124" s="315">
        <v>182000</v>
      </c>
      <c r="C124" s="315"/>
    </row>
    <row r="125" spans="1:3" s="12" customFormat="1" x14ac:dyDescent="0.25">
      <c r="A125" s="10" t="s">
        <v>5</v>
      </c>
      <c r="B125" s="315">
        <v>58000</v>
      </c>
      <c r="C125" s="315"/>
    </row>
    <row r="126" spans="1:3" s="12" customFormat="1" ht="25.5" x14ac:dyDescent="0.25">
      <c r="A126" s="10" t="s">
        <v>6</v>
      </c>
      <c r="B126" s="315">
        <v>6409287.5</v>
      </c>
      <c r="C126" s="315">
        <v>2465105</v>
      </c>
    </row>
    <row r="127" spans="1:3" s="12" customFormat="1" ht="25.5" x14ac:dyDescent="0.25">
      <c r="A127" s="10" t="s">
        <v>7</v>
      </c>
      <c r="B127" s="315">
        <v>6141062.5</v>
      </c>
      <c r="C127" s="315">
        <v>2578026.9200000004</v>
      </c>
    </row>
    <row r="128" spans="1:3" s="12" customFormat="1" x14ac:dyDescent="0.25">
      <c r="A128" s="14"/>
      <c r="B128" s="14"/>
      <c r="C128" s="14"/>
    </row>
    <row r="129" spans="1:3" s="12" customFormat="1" ht="15.75" x14ac:dyDescent="0.25">
      <c r="A129" s="16" t="s">
        <v>0</v>
      </c>
      <c r="B129" s="16" t="s">
        <v>2</v>
      </c>
      <c r="C129" s="16" t="s">
        <v>3</v>
      </c>
    </row>
    <row r="130" spans="1:3" s="12" customFormat="1" ht="15.75" x14ac:dyDescent="0.25">
      <c r="A130" s="16" t="s">
        <v>1</v>
      </c>
      <c r="B130" s="16">
        <v>2</v>
      </c>
      <c r="C130" s="16">
        <v>3</v>
      </c>
    </row>
    <row r="131" spans="1:3" s="12" customFormat="1" x14ac:dyDescent="0.25">
      <c r="A131" s="3" t="s">
        <v>26</v>
      </c>
      <c r="B131" s="8">
        <f>SUM(B133:B143)</f>
        <v>40569400.93</v>
      </c>
      <c r="C131" s="8">
        <f>SUM(C133:C143)</f>
        <v>13037375.789999999</v>
      </c>
    </row>
    <row r="132" spans="1:3" s="12" customFormat="1" ht="15.75" x14ac:dyDescent="0.25">
      <c r="A132" s="17" t="s">
        <v>4</v>
      </c>
      <c r="B132" s="18"/>
      <c r="C132" s="18"/>
    </row>
    <row r="133" spans="1:3" s="12" customFormat="1" x14ac:dyDescent="0.25">
      <c r="A133" s="19" t="s">
        <v>8</v>
      </c>
      <c r="B133" s="315">
        <v>22420444</v>
      </c>
      <c r="C133" s="315">
        <v>5646771.3200000003</v>
      </c>
    </row>
    <row r="134" spans="1:3" s="12" customFormat="1" x14ac:dyDescent="0.25">
      <c r="A134" s="19" t="s">
        <v>13</v>
      </c>
      <c r="B134" s="315"/>
      <c r="C134" s="315"/>
    </row>
    <row r="135" spans="1:3" s="12" customFormat="1" x14ac:dyDescent="0.25">
      <c r="A135" s="19" t="s">
        <v>9</v>
      </c>
      <c r="B135" s="315">
        <v>6771186</v>
      </c>
      <c r="C135" s="315">
        <v>2057361.85</v>
      </c>
    </row>
    <row r="136" spans="1:3" s="12" customFormat="1" x14ac:dyDescent="0.25">
      <c r="A136" s="19" t="s">
        <v>10</v>
      </c>
      <c r="B136" s="315">
        <v>19000</v>
      </c>
      <c r="C136" s="315">
        <v>24566.77</v>
      </c>
    </row>
    <row r="137" spans="1:3" s="12" customFormat="1" ht="27" customHeight="1" x14ac:dyDescent="0.25">
      <c r="A137" s="19" t="s">
        <v>14</v>
      </c>
      <c r="B137" s="315"/>
      <c r="C137" s="315"/>
    </row>
    <row r="138" spans="1:3" s="12" customFormat="1" x14ac:dyDescent="0.25">
      <c r="A138" s="19" t="s">
        <v>15</v>
      </c>
      <c r="B138" s="315">
        <v>265000</v>
      </c>
      <c r="C138" s="315">
        <v>132217.97</v>
      </c>
    </row>
    <row r="139" spans="1:3" s="12" customFormat="1" x14ac:dyDescent="0.25">
      <c r="A139" s="19" t="s">
        <v>11</v>
      </c>
      <c r="B139" s="315">
        <v>25000</v>
      </c>
      <c r="C139" s="315">
        <v>29446</v>
      </c>
    </row>
    <row r="140" spans="1:3" s="12" customFormat="1" x14ac:dyDescent="0.25">
      <c r="A140" s="19" t="s">
        <v>12</v>
      </c>
      <c r="B140" s="315">
        <v>50000</v>
      </c>
      <c r="C140" s="315">
        <v>48547.99</v>
      </c>
    </row>
    <row r="141" spans="1:3" s="12" customFormat="1" x14ac:dyDescent="0.25">
      <c r="A141" s="10" t="s">
        <v>5</v>
      </c>
      <c r="B141" s="315">
        <v>2345000</v>
      </c>
      <c r="C141" s="315">
        <v>2366217.91</v>
      </c>
    </row>
    <row r="142" spans="1:3" s="12" customFormat="1" ht="25.5" x14ac:dyDescent="0.25">
      <c r="A142" s="10" t="s">
        <v>6</v>
      </c>
      <c r="B142" s="315">
        <v>150000</v>
      </c>
      <c r="C142" s="315">
        <v>94893</v>
      </c>
    </row>
    <row r="143" spans="1:3" s="12" customFormat="1" ht="25.5" x14ac:dyDescent="0.25">
      <c r="A143" s="10" t="s">
        <v>7</v>
      </c>
      <c r="B143" s="315">
        <v>8523770.9299999997</v>
      </c>
      <c r="C143" s="315">
        <v>2637352.98</v>
      </c>
    </row>
    <row r="144" spans="1:3" s="12" customFormat="1" x14ac:dyDescent="0.25">
      <c r="A144" s="14"/>
      <c r="B144" s="14"/>
      <c r="C144" s="14"/>
    </row>
    <row r="145" spans="1:3" s="12" customFormat="1" x14ac:dyDescent="0.25">
      <c r="A145" s="21" t="s">
        <v>0</v>
      </c>
      <c r="B145" s="21" t="s">
        <v>2</v>
      </c>
      <c r="C145" s="21" t="s">
        <v>3</v>
      </c>
    </row>
    <row r="146" spans="1:3" s="12" customFormat="1" x14ac:dyDescent="0.25">
      <c r="A146" s="21" t="s">
        <v>1</v>
      </c>
      <c r="B146" s="21">
        <v>2</v>
      </c>
      <c r="C146" s="21">
        <v>3</v>
      </c>
    </row>
    <row r="147" spans="1:3" s="12" customFormat="1" x14ac:dyDescent="0.25">
      <c r="A147" s="4" t="s">
        <v>27</v>
      </c>
      <c r="B147" s="76">
        <f>B149+B151+B152+B153+B155+B156+B158+B159+B160+B150+B154+B157</f>
        <v>96438500</v>
      </c>
      <c r="C147" s="76">
        <f>C149+C151+C152+C153+C155+C156+C158+C159+C160+C150+C154+C157</f>
        <v>39622867.259999998</v>
      </c>
    </row>
    <row r="148" spans="1:3" s="12" customFormat="1" x14ac:dyDescent="0.25">
      <c r="A148" s="23" t="s">
        <v>4</v>
      </c>
      <c r="B148" s="77"/>
      <c r="C148" s="77"/>
    </row>
    <row r="149" spans="1:3" s="12" customFormat="1" x14ac:dyDescent="0.25">
      <c r="A149" s="264" t="s">
        <v>8</v>
      </c>
      <c r="B149" s="230">
        <v>69550000</v>
      </c>
      <c r="C149" s="230">
        <v>29044438.789999999</v>
      </c>
    </row>
    <row r="150" spans="1:3" s="12" customFormat="1" x14ac:dyDescent="0.25">
      <c r="A150" s="264" t="s">
        <v>83</v>
      </c>
      <c r="B150" s="230">
        <v>65100</v>
      </c>
      <c r="C150" s="230">
        <v>39658.68</v>
      </c>
    </row>
    <row r="151" spans="1:3" s="12" customFormat="1" x14ac:dyDescent="0.25">
      <c r="A151" s="264" t="s">
        <v>9</v>
      </c>
      <c r="B151" s="230">
        <v>21004100</v>
      </c>
      <c r="C151" s="230">
        <v>8638078.1600000001</v>
      </c>
    </row>
    <row r="152" spans="1:3" s="12" customFormat="1" x14ac:dyDescent="0.25">
      <c r="A152" s="264" t="s">
        <v>10</v>
      </c>
      <c r="B152" s="230">
        <v>58000</v>
      </c>
      <c r="C152" s="230">
        <v>20514.37</v>
      </c>
    </row>
    <row r="153" spans="1:3" s="12" customFormat="1" x14ac:dyDescent="0.25">
      <c r="A153" s="264" t="s">
        <v>15</v>
      </c>
      <c r="B153" s="230">
        <v>640500</v>
      </c>
      <c r="C153" s="230">
        <v>314596.33</v>
      </c>
    </row>
    <row r="154" spans="1:3" s="12" customFormat="1" ht="23.25" x14ac:dyDescent="0.25">
      <c r="A154" s="264" t="s">
        <v>14</v>
      </c>
      <c r="B154" s="230">
        <v>20000</v>
      </c>
      <c r="C154" s="230"/>
    </row>
    <row r="155" spans="1:3" s="12" customFormat="1" x14ac:dyDescent="0.25">
      <c r="A155" s="264" t="s">
        <v>11</v>
      </c>
      <c r="B155" s="230">
        <v>461400</v>
      </c>
      <c r="C155" s="230">
        <v>132900</v>
      </c>
    </row>
    <row r="156" spans="1:3" s="12" customFormat="1" x14ac:dyDescent="0.25">
      <c r="A156" s="264" t="s">
        <v>12</v>
      </c>
      <c r="B156" s="230">
        <v>907000</v>
      </c>
      <c r="C156" s="230">
        <v>337774</v>
      </c>
    </row>
    <row r="157" spans="1:3" s="12" customFormat="1" x14ac:dyDescent="0.25">
      <c r="A157" s="264" t="s">
        <v>74</v>
      </c>
      <c r="B157" s="230">
        <v>137000</v>
      </c>
      <c r="C157" s="230">
        <v>4747.8</v>
      </c>
    </row>
    <row r="158" spans="1:3" s="12" customFormat="1" x14ac:dyDescent="0.25">
      <c r="A158" s="265" t="s">
        <v>5</v>
      </c>
      <c r="B158" s="230">
        <v>161900</v>
      </c>
      <c r="C158" s="230">
        <v>16300</v>
      </c>
    </row>
    <row r="159" spans="1:3" s="12" customFormat="1" ht="25.5" x14ac:dyDescent="0.25">
      <c r="A159" s="265" t="s">
        <v>6</v>
      </c>
      <c r="B159" s="230">
        <v>70000</v>
      </c>
      <c r="C159" s="230"/>
    </row>
    <row r="160" spans="1:3" s="12" customFormat="1" ht="25.5" x14ac:dyDescent="0.25">
      <c r="A160" s="265" t="s">
        <v>7</v>
      </c>
      <c r="B160" s="230">
        <v>3363500</v>
      </c>
      <c r="C160" s="230">
        <v>1073859.1299999999</v>
      </c>
    </row>
    <row r="161" spans="1:3" s="12" customFormat="1" x14ac:dyDescent="0.25">
      <c r="A161" s="287"/>
      <c r="B161" s="230"/>
      <c r="C161" s="230"/>
    </row>
    <row r="162" spans="1:3" s="12" customFormat="1" x14ac:dyDescent="0.25">
      <c r="A162" s="14"/>
      <c r="B162" s="230"/>
      <c r="C162" s="230"/>
    </row>
    <row r="163" spans="1:3" s="12" customFormat="1" x14ac:dyDescent="0.25">
      <c r="A163" s="15" t="s">
        <v>0</v>
      </c>
      <c r="B163" s="15" t="s">
        <v>2</v>
      </c>
      <c r="C163" s="15" t="s">
        <v>3</v>
      </c>
    </row>
    <row r="164" spans="1:3" s="12" customFormat="1" x14ac:dyDescent="0.25">
      <c r="A164" s="15" t="s">
        <v>1</v>
      </c>
      <c r="B164" s="15">
        <v>2</v>
      </c>
      <c r="C164" s="15">
        <v>3</v>
      </c>
    </row>
    <row r="165" spans="1:3" s="12" customFormat="1" x14ac:dyDescent="0.25">
      <c r="A165" s="3" t="s">
        <v>28</v>
      </c>
      <c r="B165" s="289">
        <f>SUM(B167:B177)</f>
        <v>22120700</v>
      </c>
      <c r="C165" s="289">
        <f>SUM(C167:C177)</f>
        <v>8906016.3500000015</v>
      </c>
    </row>
    <row r="166" spans="1:3" s="12" customFormat="1" x14ac:dyDescent="0.25">
      <c r="A166" s="10" t="s">
        <v>4</v>
      </c>
      <c r="B166" s="259"/>
      <c r="C166" s="259"/>
    </row>
    <row r="167" spans="1:3" s="12" customFormat="1" x14ac:dyDescent="0.25">
      <c r="A167" s="13" t="s">
        <v>8</v>
      </c>
      <c r="B167" s="315">
        <v>14535000</v>
      </c>
      <c r="C167" s="315">
        <v>5999458.4800000004</v>
      </c>
    </row>
    <row r="168" spans="1:3" s="12" customFormat="1" x14ac:dyDescent="0.25">
      <c r="A168" s="13" t="s">
        <v>13</v>
      </c>
      <c r="B168" s="315"/>
      <c r="C168" s="315"/>
    </row>
    <row r="169" spans="1:3" s="12" customFormat="1" x14ac:dyDescent="0.25">
      <c r="A169" s="13" t="s">
        <v>9</v>
      </c>
      <c r="B169" s="315">
        <v>4390000</v>
      </c>
      <c r="C169" s="303">
        <v>1791283.87</v>
      </c>
    </row>
    <row r="170" spans="1:3" s="12" customFormat="1" x14ac:dyDescent="0.25">
      <c r="A170" s="13" t="s">
        <v>10</v>
      </c>
      <c r="B170" s="315"/>
      <c r="C170" s="315"/>
    </row>
    <row r="171" spans="1:3" s="12" customFormat="1" ht="23.25" x14ac:dyDescent="0.25">
      <c r="A171" s="13" t="s">
        <v>14</v>
      </c>
      <c r="B171" s="315"/>
      <c r="C171" s="315"/>
    </row>
    <row r="172" spans="1:3" s="12" customFormat="1" x14ac:dyDescent="0.25">
      <c r="A172" s="13" t="s">
        <v>11</v>
      </c>
      <c r="B172" s="315">
        <v>184061</v>
      </c>
      <c r="C172" s="315">
        <v>33984</v>
      </c>
    </row>
    <row r="173" spans="1:3" s="12" customFormat="1" x14ac:dyDescent="0.25">
      <c r="A173" s="13" t="s">
        <v>12</v>
      </c>
      <c r="B173" s="315">
        <v>803990</v>
      </c>
      <c r="C173" s="315">
        <v>164690</v>
      </c>
    </row>
    <row r="174" spans="1:3" s="12" customFormat="1" x14ac:dyDescent="0.25">
      <c r="A174" s="13" t="s">
        <v>72</v>
      </c>
      <c r="B174" s="315">
        <v>40000</v>
      </c>
      <c r="C174" s="315"/>
    </row>
    <row r="175" spans="1:3" s="12" customFormat="1" x14ac:dyDescent="0.25">
      <c r="A175" s="10" t="s">
        <v>5</v>
      </c>
      <c r="B175" s="315">
        <v>0</v>
      </c>
      <c r="C175" s="315">
        <v>0</v>
      </c>
    </row>
    <row r="176" spans="1:3" s="12" customFormat="1" ht="25.5" x14ac:dyDescent="0.25">
      <c r="A176" s="10" t="s">
        <v>6</v>
      </c>
      <c r="B176" s="315">
        <v>240000</v>
      </c>
      <c r="C176" s="315">
        <v>0</v>
      </c>
    </row>
    <row r="177" spans="1:3" s="12" customFormat="1" ht="25.5" x14ac:dyDescent="0.25">
      <c r="A177" s="10" t="s">
        <v>7</v>
      </c>
      <c r="B177" s="315">
        <v>1927649</v>
      </c>
      <c r="C177" s="315">
        <v>916600</v>
      </c>
    </row>
    <row r="178" spans="1:3" s="12" customFormat="1" x14ac:dyDescent="0.25">
      <c r="A178" s="14"/>
      <c r="B178" s="14"/>
      <c r="C178" s="14"/>
    </row>
    <row r="179" spans="1:3" s="12" customFormat="1" x14ac:dyDescent="0.25">
      <c r="A179" s="15" t="s">
        <v>0</v>
      </c>
      <c r="B179" s="15" t="s">
        <v>2</v>
      </c>
      <c r="C179" s="15" t="s">
        <v>3</v>
      </c>
    </row>
    <row r="180" spans="1:3" s="12" customFormat="1" x14ac:dyDescent="0.25">
      <c r="A180" s="15" t="s">
        <v>1</v>
      </c>
      <c r="B180" s="15">
        <v>2</v>
      </c>
      <c r="C180" s="15">
        <v>3</v>
      </c>
    </row>
    <row r="181" spans="1:3" s="12" customFormat="1" x14ac:dyDescent="0.25">
      <c r="A181" s="3" t="s">
        <v>29</v>
      </c>
      <c r="B181" s="8">
        <f>SUM(B183:B196)</f>
        <v>22145543.859999999</v>
      </c>
      <c r="C181" s="8">
        <f>SUM(C183:C194)</f>
        <v>8443555.2599999998</v>
      </c>
    </row>
    <row r="182" spans="1:3" s="12" customFormat="1" x14ac:dyDescent="0.25">
      <c r="A182" s="10" t="s">
        <v>4</v>
      </c>
      <c r="B182" s="11"/>
      <c r="C182" s="11">
        <v>0</v>
      </c>
    </row>
    <row r="183" spans="1:3" s="12" customFormat="1" x14ac:dyDescent="0.25">
      <c r="A183" s="291" t="s">
        <v>8</v>
      </c>
      <c r="B183" s="315">
        <v>13500000</v>
      </c>
      <c r="C183" s="315">
        <v>5571830.71</v>
      </c>
    </row>
    <row r="184" spans="1:3" s="12" customFormat="1" ht="23.25" x14ac:dyDescent="0.25">
      <c r="A184" s="291" t="s">
        <v>49</v>
      </c>
      <c r="B184" s="315"/>
      <c r="C184" s="315">
        <v>4812</v>
      </c>
    </row>
    <row r="185" spans="1:3" s="12" customFormat="1" x14ac:dyDescent="0.25">
      <c r="A185" s="291" t="s">
        <v>9</v>
      </c>
      <c r="B185" s="315">
        <v>4077000</v>
      </c>
      <c r="C185" s="315">
        <v>1652867.72</v>
      </c>
    </row>
    <row r="186" spans="1:3" s="12" customFormat="1" x14ac:dyDescent="0.25">
      <c r="A186" s="291" t="s">
        <v>10</v>
      </c>
      <c r="B186" s="315">
        <v>30000</v>
      </c>
      <c r="C186" s="315">
        <v>7770.28</v>
      </c>
    </row>
    <row r="187" spans="1:3" s="12" customFormat="1" ht="23.25" x14ac:dyDescent="0.25">
      <c r="A187" s="291" t="s">
        <v>14</v>
      </c>
      <c r="B187" s="315">
        <v>8000</v>
      </c>
      <c r="C187" s="315"/>
    </row>
    <row r="188" spans="1:3" s="12" customFormat="1" x14ac:dyDescent="0.25">
      <c r="A188" s="291" t="s">
        <v>11</v>
      </c>
      <c r="B188" s="315">
        <v>434000</v>
      </c>
      <c r="C188" s="315">
        <v>84203.59</v>
      </c>
    </row>
    <row r="189" spans="1:3" s="12" customFormat="1" x14ac:dyDescent="0.25">
      <c r="A189" s="291" t="s">
        <v>12</v>
      </c>
      <c r="B189" s="315">
        <v>858450</v>
      </c>
      <c r="C189" s="315">
        <v>202163</v>
      </c>
    </row>
    <row r="190" spans="1:3" s="12" customFormat="1" x14ac:dyDescent="0.25">
      <c r="A190" s="292" t="s">
        <v>5</v>
      </c>
      <c r="B190" s="315">
        <v>120000</v>
      </c>
      <c r="C190" s="315">
        <v>11883.43</v>
      </c>
    </row>
    <row r="191" spans="1:3" s="12" customFormat="1" x14ac:dyDescent="0.25">
      <c r="A191" s="292" t="s">
        <v>72</v>
      </c>
      <c r="B191" s="315">
        <v>42000</v>
      </c>
      <c r="C191" s="315">
        <v>11193.05</v>
      </c>
    </row>
    <row r="192" spans="1:3" s="12" customFormat="1" ht="25.5" x14ac:dyDescent="0.25">
      <c r="A192" s="292" t="s">
        <v>84</v>
      </c>
      <c r="B192" s="315">
        <v>600</v>
      </c>
      <c r="C192" s="315">
        <v>250</v>
      </c>
    </row>
    <row r="193" spans="1:3" s="12" customFormat="1" ht="25.5" x14ac:dyDescent="0.25">
      <c r="A193" s="292" t="s">
        <v>6</v>
      </c>
      <c r="B193" s="315">
        <v>196050</v>
      </c>
      <c r="C193" s="315">
        <v>66248.100000000006</v>
      </c>
    </row>
    <row r="194" spans="1:3" s="12" customFormat="1" ht="25.5" x14ac:dyDescent="0.25">
      <c r="A194" s="292" t="s">
        <v>7</v>
      </c>
      <c r="B194" s="315">
        <v>2586443.86</v>
      </c>
      <c r="C194" s="315">
        <v>830333.38</v>
      </c>
    </row>
    <row r="195" spans="1:3" s="12" customFormat="1" x14ac:dyDescent="0.25">
      <c r="A195" s="293" t="s">
        <v>16</v>
      </c>
      <c r="B195" s="315">
        <v>250000</v>
      </c>
      <c r="C195" s="315">
        <v>0</v>
      </c>
    </row>
    <row r="196" spans="1:3" s="12" customFormat="1" x14ac:dyDescent="0.25">
      <c r="A196" s="293" t="s">
        <v>15</v>
      </c>
      <c r="B196" s="293">
        <v>43000</v>
      </c>
      <c r="C196" s="315">
        <v>0</v>
      </c>
    </row>
    <row r="197" spans="1:3" s="12" customFormat="1" x14ac:dyDescent="0.25">
      <c r="A197" s="14"/>
      <c r="B197" s="14"/>
      <c r="C197" s="14"/>
    </row>
    <row r="198" spans="1:3" s="12" customFormat="1" x14ac:dyDescent="0.25">
      <c r="A198" s="15" t="s">
        <v>0</v>
      </c>
      <c r="B198" s="15" t="s">
        <v>2</v>
      </c>
      <c r="C198" s="15" t="s">
        <v>3</v>
      </c>
    </row>
    <row r="199" spans="1:3" s="12" customFormat="1" x14ac:dyDescent="0.25">
      <c r="A199" s="15" t="s">
        <v>1</v>
      </c>
      <c r="B199" s="15">
        <v>2</v>
      </c>
      <c r="C199" s="15">
        <v>3</v>
      </c>
    </row>
    <row r="200" spans="1:3" s="12" customFormat="1" x14ac:dyDescent="0.25">
      <c r="A200" s="3" t="s">
        <v>36</v>
      </c>
      <c r="B200" s="289">
        <f>B202+B204+B205+B207+B208+B209+B210+B211+B212+B203+B206+B214</f>
        <v>8449468.2300000004</v>
      </c>
      <c r="C200" s="289">
        <f>C202+C204+C205+C207+C208+C209+C210+C211+C212+C203+C206+C214</f>
        <v>3508384.9099999997</v>
      </c>
    </row>
    <row r="201" spans="1:3" s="12" customFormat="1" x14ac:dyDescent="0.25">
      <c r="A201" s="10" t="s">
        <v>4</v>
      </c>
      <c r="B201" s="259"/>
      <c r="C201" s="259"/>
    </row>
    <row r="202" spans="1:3" s="12" customFormat="1" x14ac:dyDescent="0.25">
      <c r="A202" s="291" t="s">
        <v>8</v>
      </c>
      <c r="B202" s="315">
        <v>6000000</v>
      </c>
      <c r="C202" s="315">
        <v>2482805.7599999998</v>
      </c>
    </row>
    <row r="203" spans="1:3" s="12" customFormat="1" x14ac:dyDescent="0.25">
      <c r="A203" s="291" t="s">
        <v>13</v>
      </c>
      <c r="B203" s="315">
        <v>2400</v>
      </c>
      <c r="C203" s="315"/>
    </row>
    <row r="204" spans="1:3" s="12" customFormat="1" x14ac:dyDescent="0.25">
      <c r="A204" s="291" t="s">
        <v>9</v>
      </c>
      <c r="B204" s="315">
        <v>1802000</v>
      </c>
      <c r="C204" s="315">
        <v>742227</v>
      </c>
    </row>
    <row r="205" spans="1:3" s="12" customFormat="1" ht="23.25" x14ac:dyDescent="0.25">
      <c r="A205" s="291" t="s">
        <v>84</v>
      </c>
      <c r="B205" s="315">
        <v>10000</v>
      </c>
      <c r="C205" s="315">
        <v>7727.19</v>
      </c>
    </row>
    <row r="206" spans="1:3" s="12" customFormat="1" x14ac:dyDescent="0.25">
      <c r="A206" s="291" t="s">
        <v>10</v>
      </c>
      <c r="B206" s="315">
        <v>32770</v>
      </c>
      <c r="C206" s="315">
        <v>11572.5</v>
      </c>
    </row>
    <row r="207" spans="1:3" s="12" customFormat="1" ht="23.25" x14ac:dyDescent="0.25">
      <c r="A207" s="291" t="s">
        <v>14</v>
      </c>
      <c r="B207" s="315">
        <v>0</v>
      </c>
      <c r="C207" s="315"/>
    </row>
    <row r="208" spans="1:3" s="12" customFormat="1" x14ac:dyDescent="0.25">
      <c r="A208" s="291" t="s">
        <v>15</v>
      </c>
      <c r="B208" s="315">
        <v>95600</v>
      </c>
      <c r="C208" s="315">
        <v>28177.45</v>
      </c>
    </row>
    <row r="209" spans="1:3" s="12" customFormat="1" x14ac:dyDescent="0.25">
      <c r="A209" s="291" t="s">
        <v>11</v>
      </c>
      <c r="B209" s="315">
        <v>82975.12</v>
      </c>
      <c r="C209" s="315">
        <v>21673.53</v>
      </c>
    </row>
    <row r="210" spans="1:3" s="12" customFormat="1" x14ac:dyDescent="0.25">
      <c r="A210" s="291" t="s">
        <v>12</v>
      </c>
      <c r="B210" s="315">
        <v>76800</v>
      </c>
      <c r="C210" s="315">
        <v>29222</v>
      </c>
    </row>
    <row r="211" spans="1:3" s="12" customFormat="1" x14ac:dyDescent="0.25">
      <c r="A211" s="291" t="s">
        <v>72</v>
      </c>
      <c r="B211" s="315">
        <v>11000</v>
      </c>
      <c r="C211" s="315">
        <v>3357.66</v>
      </c>
    </row>
    <row r="212" spans="1:3" s="12" customFormat="1" x14ac:dyDescent="0.25">
      <c r="A212" s="292" t="s">
        <v>5</v>
      </c>
      <c r="B212" s="315">
        <v>24442</v>
      </c>
      <c r="C212" s="315">
        <v>5438.78</v>
      </c>
    </row>
    <row r="213" spans="1:3" s="12" customFormat="1" ht="25.5" x14ac:dyDescent="0.25">
      <c r="A213" s="292" t="s">
        <v>6</v>
      </c>
      <c r="B213" s="315">
        <v>0</v>
      </c>
      <c r="C213" s="315">
        <v>0</v>
      </c>
    </row>
    <row r="214" spans="1:3" s="12" customFormat="1" ht="25.5" x14ac:dyDescent="0.25">
      <c r="A214" s="292" t="s">
        <v>7</v>
      </c>
      <c r="B214" s="315">
        <v>311481.11</v>
      </c>
      <c r="C214" s="315">
        <v>176183.04000000001</v>
      </c>
    </row>
    <row r="215" spans="1:3" s="12" customFormat="1" x14ac:dyDescent="0.25">
      <c r="A215" s="10"/>
      <c r="B215" s="315"/>
      <c r="C215" s="315"/>
    </row>
    <row r="216" spans="1:3" s="12" customFormat="1" x14ac:dyDescent="0.25">
      <c r="A216" s="15" t="s">
        <v>0</v>
      </c>
      <c r="B216" s="15" t="s">
        <v>2</v>
      </c>
      <c r="C216" s="15" t="s">
        <v>3</v>
      </c>
    </row>
    <row r="217" spans="1:3" s="12" customFormat="1" x14ac:dyDescent="0.25">
      <c r="A217" s="15" t="s">
        <v>1</v>
      </c>
      <c r="B217" s="15">
        <v>2</v>
      </c>
      <c r="C217" s="15">
        <v>3</v>
      </c>
    </row>
    <row r="218" spans="1:3" s="12" customFormat="1" x14ac:dyDescent="0.25">
      <c r="A218" s="3" t="s">
        <v>31</v>
      </c>
      <c r="B218" s="289">
        <f>B220+B222+B223+B225+B226+B227+B228+B229+B221+B224</f>
        <v>5530800</v>
      </c>
      <c r="C218" s="289">
        <f>C220+C222+C223+C225+C226+C227+C228+C229+C224</f>
        <v>2416164.7800000003</v>
      </c>
    </row>
    <row r="219" spans="1:3" s="12" customFormat="1" x14ac:dyDescent="0.25">
      <c r="A219" s="10" t="s">
        <v>4</v>
      </c>
      <c r="B219" s="259"/>
      <c r="C219" s="259"/>
    </row>
    <row r="220" spans="1:3" s="12" customFormat="1" x14ac:dyDescent="0.25">
      <c r="A220" s="13" t="s">
        <v>8</v>
      </c>
      <c r="B220" s="315">
        <v>3900000</v>
      </c>
      <c r="C220" s="307">
        <v>1628092.66</v>
      </c>
    </row>
    <row r="221" spans="1:3" s="12" customFormat="1" x14ac:dyDescent="0.25">
      <c r="A221" s="13" t="s">
        <v>13</v>
      </c>
      <c r="B221" s="315">
        <v>15000</v>
      </c>
      <c r="C221" s="307"/>
    </row>
    <row r="222" spans="1:3" s="12" customFormat="1" x14ac:dyDescent="0.25">
      <c r="A222" s="13" t="s">
        <v>9</v>
      </c>
      <c r="B222" s="315">
        <v>1177800</v>
      </c>
      <c r="C222" s="307">
        <v>491620.7</v>
      </c>
    </row>
    <row r="223" spans="1:3" s="12" customFormat="1" x14ac:dyDescent="0.25">
      <c r="A223" s="13" t="s">
        <v>10</v>
      </c>
      <c r="B223" s="315">
        <v>11190</v>
      </c>
      <c r="C223" s="308">
        <v>3916.25</v>
      </c>
    </row>
    <row r="224" spans="1:3" s="12" customFormat="1" x14ac:dyDescent="0.25">
      <c r="A224" s="13" t="s">
        <v>30</v>
      </c>
      <c r="B224" s="315">
        <v>51444</v>
      </c>
      <c r="C224" s="307">
        <v>31309.119999999999</v>
      </c>
    </row>
    <row r="225" spans="1:3" s="12" customFormat="1" x14ac:dyDescent="0.25">
      <c r="A225" s="13" t="s">
        <v>11</v>
      </c>
      <c r="B225" s="315">
        <v>18500</v>
      </c>
      <c r="C225" s="307">
        <v>4192.7</v>
      </c>
    </row>
    <row r="226" spans="1:3" s="12" customFormat="1" x14ac:dyDescent="0.25">
      <c r="A226" s="13" t="s">
        <v>12</v>
      </c>
      <c r="B226" s="315">
        <v>138056</v>
      </c>
      <c r="C226" s="307">
        <v>82424.850000000006</v>
      </c>
    </row>
    <row r="227" spans="1:3" s="12" customFormat="1" x14ac:dyDescent="0.25">
      <c r="A227" s="10" t="s">
        <v>5</v>
      </c>
      <c r="B227" s="315">
        <v>8600</v>
      </c>
      <c r="C227" s="307">
        <v>1524</v>
      </c>
    </row>
    <row r="228" spans="1:3" s="12" customFormat="1" ht="25.5" x14ac:dyDescent="0.25">
      <c r="A228" s="10" t="s">
        <v>6</v>
      </c>
      <c r="B228" s="315"/>
      <c r="C228" s="307"/>
    </row>
    <row r="229" spans="1:3" s="12" customFormat="1" ht="25.5" x14ac:dyDescent="0.25">
      <c r="A229" s="10" t="s">
        <v>7</v>
      </c>
      <c r="B229" s="315">
        <v>210210</v>
      </c>
      <c r="C229" s="307">
        <v>173084.5</v>
      </c>
    </row>
    <row r="230" spans="1:3" s="12" customFormat="1" x14ac:dyDescent="0.25">
      <c r="A230" s="14"/>
      <c r="B230" s="14"/>
      <c r="C230" s="14"/>
    </row>
    <row r="231" spans="1:3" s="12" customFormat="1" x14ac:dyDescent="0.25">
      <c r="A231" s="15" t="s">
        <v>0</v>
      </c>
      <c r="B231" s="15" t="s">
        <v>2</v>
      </c>
      <c r="C231" s="15" t="s">
        <v>3</v>
      </c>
    </row>
    <row r="232" spans="1:3" s="12" customFormat="1" x14ac:dyDescent="0.25">
      <c r="A232" s="15" t="s">
        <v>1</v>
      </c>
      <c r="B232" s="15">
        <v>2</v>
      </c>
      <c r="C232" s="15">
        <v>3</v>
      </c>
    </row>
    <row r="233" spans="1:3" s="12" customFormat="1" ht="25.5" x14ac:dyDescent="0.25">
      <c r="A233" s="3" t="s">
        <v>34</v>
      </c>
      <c r="B233" s="8">
        <f>SUM(B235:B247)</f>
        <v>42790650</v>
      </c>
      <c r="C233" s="8">
        <f>SUM(C235:C247)</f>
        <v>15915821.15</v>
      </c>
    </row>
    <row r="234" spans="1:3" s="12" customFormat="1" x14ac:dyDescent="0.25">
      <c r="A234" s="10" t="s">
        <v>4</v>
      </c>
      <c r="B234" s="11"/>
      <c r="C234" s="11"/>
    </row>
    <row r="235" spans="1:3" s="12" customFormat="1" x14ac:dyDescent="0.25">
      <c r="A235" s="13" t="s">
        <v>8</v>
      </c>
      <c r="B235" s="315">
        <v>27430300</v>
      </c>
      <c r="C235" s="315">
        <v>10358595.449999999</v>
      </c>
    </row>
    <row r="236" spans="1:3" s="12" customFormat="1" x14ac:dyDescent="0.25">
      <c r="A236" s="13" t="s">
        <v>13</v>
      </c>
      <c r="B236" s="315">
        <v>42600</v>
      </c>
      <c r="C236" s="315">
        <v>21100</v>
      </c>
    </row>
    <row r="237" spans="1:3" s="12" customFormat="1" x14ac:dyDescent="0.25">
      <c r="A237" s="13" t="s">
        <v>9</v>
      </c>
      <c r="B237" s="315">
        <v>8283900</v>
      </c>
      <c r="C237" s="315">
        <v>3083776.87</v>
      </c>
    </row>
    <row r="238" spans="1:3" s="12" customFormat="1" x14ac:dyDescent="0.25">
      <c r="A238" s="13" t="s">
        <v>10</v>
      </c>
      <c r="B238" s="315">
        <v>10200</v>
      </c>
      <c r="C238" s="315">
        <v>1700</v>
      </c>
    </row>
    <row r="239" spans="1:3" s="12" customFormat="1" x14ac:dyDescent="0.25">
      <c r="A239" s="13" t="s">
        <v>15</v>
      </c>
      <c r="B239" s="315">
        <v>12400</v>
      </c>
      <c r="C239" s="315"/>
    </row>
    <row r="240" spans="1:3" s="12" customFormat="1" x14ac:dyDescent="0.25">
      <c r="A240" s="13" t="s">
        <v>33</v>
      </c>
      <c r="B240" s="315"/>
      <c r="C240" s="315"/>
    </row>
    <row r="241" spans="1:3" s="12" customFormat="1" x14ac:dyDescent="0.25">
      <c r="A241" s="13" t="s">
        <v>11</v>
      </c>
      <c r="B241" s="315">
        <v>387000</v>
      </c>
      <c r="C241" s="315">
        <v>129771</v>
      </c>
    </row>
    <row r="242" spans="1:3" s="12" customFormat="1" x14ac:dyDescent="0.25">
      <c r="A242" s="13" t="s">
        <v>12</v>
      </c>
      <c r="B242" s="315">
        <v>776000</v>
      </c>
      <c r="C242" s="315">
        <v>428382.82</v>
      </c>
    </row>
    <row r="243" spans="1:3" s="12" customFormat="1" x14ac:dyDescent="0.25">
      <c r="A243" s="10" t="s">
        <v>5</v>
      </c>
      <c r="B243" s="315"/>
      <c r="C243" s="315"/>
    </row>
    <row r="244" spans="1:3" s="12" customFormat="1" ht="25.5" x14ac:dyDescent="0.25">
      <c r="A244" s="10" t="s">
        <v>6</v>
      </c>
      <c r="B244" s="315">
        <v>1847100</v>
      </c>
      <c r="C244" s="315">
        <v>1845774</v>
      </c>
    </row>
    <row r="245" spans="1:3" s="12" customFormat="1" ht="25.5" x14ac:dyDescent="0.25">
      <c r="A245" s="10" t="s">
        <v>7</v>
      </c>
      <c r="B245" s="315">
        <v>3968150</v>
      </c>
      <c r="C245" s="315">
        <v>34221.009999999995</v>
      </c>
    </row>
    <row r="246" spans="1:3" s="12" customFormat="1" x14ac:dyDescent="0.25">
      <c r="A246" s="6" t="s">
        <v>37</v>
      </c>
      <c r="B246" s="315">
        <v>8380</v>
      </c>
      <c r="C246" s="315"/>
    </row>
    <row r="247" spans="1:3" s="12" customFormat="1" x14ac:dyDescent="0.25">
      <c r="A247" s="6" t="s">
        <v>38</v>
      </c>
      <c r="B247" s="315">
        <v>24620</v>
      </c>
      <c r="C247" s="315">
        <v>12500</v>
      </c>
    </row>
    <row r="248" spans="1:3" s="12" customFormat="1" x14ac:dyDescent="0.25">
      <c r="A248" s="14"/>
      <c r="B248" s="14"/>
      <c r="C248" s="14"/>
    </row>
    <row r="249" spans="1:3" s="12" customFormat="1" x14ac:dyDescent="0.25">
      <c r="A249" s="15" t="s">
        <v>0</v>
      </c>
      <c r="B249" s="15" t="s">
        <v>2</v>
      </c>
      <c r="C249" s="15" t="s">
        <v>3</v>
      </c>
    </row>
    <row r="250" spans="1:3" s="12" customFormat="1" x14ac:dyDescent="0.25">
      <c r="A250" s="15" t="s">
        <v>1</v>
      </c>
      <c r="B250" s="15">
        <v>2</v>
      </c>
      <c r="C250" s="15">
        <v>3</v>
      </c>
    </row>
    <row r="251" spans="1:3" s="12" customFormat="1" ht="25.5" x14ac:dyDescent="0.25">
      <c r="A251" s="3" t="s">
        <v>39</v>
      </c>
      <c r="B251" s="8">
        <f>SUM(B253:B267)</f>
        <v>38856849.999999993</v>
      </c>
      <c r="C251" s="8">
        <f>SUM(C253:C266)</f>
        <v>14968163.189999998</v>
      </c>
    </row>
    <row r="252" spans="1:3" s="12" customFormat="1" x14ac:dyDescent="0.25">
      <c r="A252" s="10" t="s">
        <v>4</v>
      </c>
      <c r="B252" s="11"/>
      <c r="C252" s="11"/>
    </row>
    <row r="253" spans="1:3" s="12" customFormat="1" x14ac:dyDescent="0.25">
      <c r="A253" s="13" t="s">
        <v>8</v>
      </c>
      <c r="B253" s="315">
        <v>23852400</v>
      </c>
      <c r="C253" s="315">
        <v>9604716.0899999999</v>
      </c>
    </row>
    <row r="254" spans="1:3" s="12" customFormat="1" x14ac:dyDescent="0.25">
      <c r="A254" s="13" t="s">
        <v>13</v>
      </c>
      <c r="B254" s="315"/>
      <c r="C254" s="315"/>
    </row>
    <row r="255" spans="1:3" s="12" customFormat="1" x14ac:dyDescent="0.25">
      <c r="A255" s="13" t="s">
        <v>9</v>
      </c>
      <c r="B255" s="315">
        <v>145000</v>
      </c>
      <c r="C255" s="315"/>
    </row>
    <row r="256" spans="1:3" s="12" customFormat="1" x14ac:dyDescent="0.25">
      <c r="A256" s="13" t="s">
        <v>10</v>
      </c>
      <c r="B256" s="315">
        <v>7203500</v>
      </c>
      <c r="C256" s="315">
        <v>2908197.0999999996</v>
      </c>
    </row>
    <row r="257" spans="1:3" s="12" customFormat="1" x14ac:dyDescent="0.25">
      <c r="A257" s="13" t="s">
        <v>66</v>
      </c>
      <c r="B257" s="315">
        <v>50379.199999999997</v>
      </c>
      <c r="C257" s="315">
        <v>24918.36</v>
      </c>
    </row>
    <row r="258" spans="1:3" s="12" customFormat="1" x14ac:dyDescent="0.25">
      <c r="A258" s="13" t="s">
        <v>15</v>
      </c>
      <c r="B258" s="315">
        <v>131500</v>
      </c>
      <c r="C258" s="315">
        <v>38458.89</v>
      </c>
    </row>
    <row r="259" spans="1:3" s="12" customFormat="1" x14ac:dyDescent="0.25">
      <c r="A259" s="13" t="s">
        <v>11</v>
      </c>
      <c r="B259" s="315">
        <v>1196753.1100000001</v>
      </c>
      <c r="C259" s="315">
        <v>76914.790000000008</v>
      </c>
    </row>
    <row r="260" spans="1:3" s="12" customFormat="1" x14ac:dyDescent="0.25">
      <c r="A260" s="13" t="s">
        <v>12</v>
      </c>
      <c r="B260" s="315">
        <v>938726.22</v>
      </c>
      <c r="C260" s="315">
        <v>373346.02</v>
      </c>
    </row>
    <row r="261" spans="1:3" s="12" customFormat="1" x14ac:dyDescent="0.25">
      <c r="A261" s="13" t="s">
        <v>72</v>
      </c>
      <c r="B261" s="315">
        <v>48898.81</v>
      </c>
      <c r="C261" s="315">
        <v>11113.94</v>
      </c>
    </row>
    <row r="262" spans="1:3" s="12" customFormat="1" x14ac:dyDescent="0.25">
      <c r="A262" s="10" t="s">
        <v>5</v>
      </c>
      <c r="B262" s="315">
        <v>31000</v>
      </c>
      <c r="C262" s="315">
        <v>20300</v>
      </c>
    </row>
    <row r="263" spans="1:3" s="12" customFormat="1" ht="25.5" x14ac:dyDescent="0.25">
      <c r="A263" s="10" t="s">
        <v>6</v>
      </c>
      <c r="B263" s="315">
        <v>3332850</v>
      </c>
      <c r="C263" s="315">
        <v>1862440</v>
      </c>
    </row>
    <row r="264" spans="1:3" s="12" customFormat="1" ht="25.5" x14ac:dyDescent="0.25">
      <c r="A264" s="10" t="s">
        <v>7</v>
      </c>
      <c r="B264" s="315">
        <v>1925842.66</v>
      </c>
      <c r="C264" s="315">
        <v>47758</v>
      </c>
    </row>
    <row r="265" spans="1:3" s="12" customFormat="1" x14ac:dyDescent="0.25">
      <c r="A265" s="6" t="s">
        <v>37</v>
      </c>
      <c r="B265" s="315"/>
      <c r="C265" s="315"/>
    </row>
    <row r="266" spans="1:3" s="12" customFormat="1" x14ac:dyDescent="0.25">
      <c r="A266" s="6" t="s">
        <v>38</v>
      </c>
      <c r="B266" s="307"/>
      <c r="C266" s="6"/>
    </row>
    <row r="267" spans="1:3" s="12" customFormat="1" x14ac:dyDescent="0.25">
      <c r="A267" s="14"/>
      <c r="B267" s="14"/>
      <c r="C267" s="14"/>
    </row>
    <row r="268" spans="1:3" s="12" customFormat="1" x14ac:dyDescent="0.25">
      <c r="A268" s="27" t="s">
        <v>0</v>
      </c>
      <c r="B268" s="27" t="s">
        <v>2</v>
      </c>
      <c r="C268" s="27" t="s">
        <v>3</v>
      </c>
    </row>
    <row r="269" spans="1:3" s="12" customFormat="1" ht="15.75" thickBot="1" x14ac:dyDescent="0.3">
      <c r="A269" s="27" t="s">
        <v>1</v>
      </c>
      <c r="B269" s="28" t="s">
        <v>40</v>
      </c>
      <c r="C269" s="28" t="s">
        <v>41</v>
      </c>
    </row>
    <row r="270" spans="1:3" s="12" customFormat="1" x14ac:dyDescent="0.25">
      <c r="A270" s="29" t="s">
        <v>42</v>
      </c>
      <c r="B270" s="81">
        <f>SUM(B272:B285)</f>
        <v>96783400.000000015</v>
      </c>
      <c r="C270" s="81">
        <f>SUM(C272:C285)</f>
        <v>17269181.140000004</v>
      </c>
    </row>
    <row r="271" spans="1:3" s="12" customFormat="1" x14ac:dyDescent="0.25">
      <c r="A271" s="31" t="s">
        <v>4</v>
      </c>
      <c r="B271" s="82"/>
      <c r="C271" s="82"/>
    </row>
    <row r="272" spans="1:3" s="12" customFormat="1" x14ac:dyDescent="0.25">
      <c r="A272" s="33" t="s">
        <v>8</v>
      </c>
      <c r="B272" s="307">
        <v>26098771.359999999</v>
      </c>
      <c r="C272" s="307">
        <v>10647326.360000001</v>
      </c>
    </row>
    <row r="273" spans="1:3" s="12" customFormat="1" x14ac:dyDescent="0.25">
      <c r="A273" s="33" t="s">
        <v>13</v>
      </c>
      <c r="B273" s="307">
        <v>270000</v>
      </c>
      <c r="C273" s="307">
        <v>12000</v>
      </c>
    </row>
    <row r="274" spans="1:3" s="12" customFormat="1" x14ac:dyDescent="0.25">
      <c r="A274" s="33" t="s">
        <v>9</v>
      </c>
      <c r="B274" s="307">
        <v>7881828.6399999997</v>
      </c>
      <c r="C274" s="307">
        <v>3286705.7199999997</v>
      </c>
    </row>
    <row r="275" spans="1:3" s="12" customFormat="1" x14ac:dyDescent="0.25">
      <c r="A275" s="33" t="s">
        <v>10</v>
      </c>
      <c r="B275" s="307">
        <v>170640</v>
      </c>
      <c r="C275" s="307">
        <v>43012.820000000007</v>
      </c>
    </row>
    <row r="276" spans="1:3" s="12" customFormat="1" ht="23.25" x14ac:dyDescent="0.25">
      <c r="A276" s="33" t="s">
        <v>14</v>
      </c>
      <c r="B276" s="307">
        <v>105000</v>
      </c>
      <c r="C276" s="307">
        <v>7492.72</v>
      </c>
    </row>
    <row r="277" spans="1:3" s="12" customFormat="1" x14ac:dyDescent="0.25">
      <c r="A277" s="13" t="s">
        <v>15</v>
      </c>
      <c r="B277" s="307">
        <v>989513.75</v>
      </c>
      <c r="C277" s="307">
        <v>159335.82</v>
      </c>
    </row>
    <row r="278" spans="1:3" s="12" customFormat="1" x14ac:dyDescent="0.25">
      <c r="A278" s="13" t="s">
        <v>91</v>
      </c>
      <c r="B278" s="307">
        <v>300000</v>
      </c>
      <c r="C278" s="307"/>
    </row>
    <row r="279" spans="1:3" s="12" customFormat="1" x14ac:dyDescent="0.25">
      <c r="A279" s="33" t="s">
        <v>11</v>
      </c>
      <c r="B279" s="307">
        <v>2190994</v>
      </c>
      <c r="C279" s="307">
        <v>342263.06999999995</v>
      </c>
    </row>
    <row r="280" spans="1:3" s="12" customFormat="1" x14ac:dyDescent="0.25">
      <c r="A280" s="33" t="s">
        <v>12</v>
      </c>
      <c r="B280" s="307">
        <v>42035510.18</v>
      </c>
      <c r="C280" s="307">
        <v>833511.78</v>
      </c>
    </row>
    <row r="281" spans="1:3" s="12" customFormat="1" ht="25.5" x14ac:dyDescent="0.25">
      <c r="A281" s="310" t="s">
        <v>85</v>
      </c>
      <c r="B281" s="307">
        <v>44210</v>
      </c>
      <c r="C281" s="307">
        <v>24837.629999999997</v>
      </c>
    </row>
    <row r="282" spans="1:3" s="12" customFormat="1" ht="25.5" x14ac:dyDescent="0.25">
      <c r="A282" s="310" t="s">
        <v>86</v>
      </c>
      <c r="B282" s="307">
        <v>110500</v>
      </c>
      <c r="C282" s="307">
        <v>80628.44</v>
      </c>
    </row>
    <row r="283" spans="1:3" s="12" customFormat="1" x14ac:dyDescent="0.25">
      <c r="A283" s="310" t="s">
        <v>5</v>
      </c>
      <c r="B283" s="307">
        <v>83000</v>
      </c>
      <c r="C283" s="307">
        <v>36893</v>
      </c>
    </row>
    <row r="284" spans="1:3" s="12" customFormat="1" x14ac:dyDescent="0.25">
      <c r="A284" s="310" t="s">
        <v>87</v>
      </c>
      <c r="B284" s="307">
        <v>11285646.449999999</v>
      </c>
      <c r="C284" s="307">
        <v>1376425.8900000001</v>
      </c>
    </row>
    <row r="285" spans="1:3" s="12" customFormat="1" x14ac:dyDescent="0.25">
      <c r="A285" s="310" t="s">
        <v>88</v>
      </c>
      <c r="B285" s="307">
        <v>5217785.62</v>
      </c>
      <c r="C285" s="307">
        <v>418747.89</v>
      </c>
    </row>
    <row r="286" spans="1:3" s="12" customFormat="1" x14ac:dyDescent="0.25">
      <c r="A286" s="309"/>
      <c r="B286" s="300"/>
      <c r="C286" s="300"/>
    </row>
    <row r="287" spans="1:3" s="12" customFormat="1" x14ac:dyDescent="0.25">
      <c r="A287" s="27" t="s">
        <v>0</v>
      </c>
      <c r="B287" s="27" t="s">
        <v>2</v>
      </c>
      <c r="C287" s="27" t="s">
        <v>3</v>
      </c>
    </row>
    <row r="288" spans="1:3" s="12" customFormat="1" ht="15.75" thickBot="1" x14ac:dyDescent="0.3">
      <c r="A288" s="27" t="s">
        <v>1</v>
      </c>
      <c r="B288" s="28" t="s">
        <v>40</v>
      </c>
      <c r="C288" s="28" t="s">
        <v>41</v>
      </c>
    </row>
    <row r="289" spans="1:3" s="12" customFormat="1" x14ac:dyDescent="0.25">
      <c r="A289" s="42" t="s">
        <v>45</v>
      </c>
      <c r="B289" s="87">
        <f>SUM(B291:B302)</f>
        <v>132325600</v>
      </c>
      <c r="C289" s="87">
        <f>SUM(C291:C302)</f>
        <v>27187951.370000001</v>
      </c>
    </row>
    <row r="290" spans="1:3" s="12" customFormat="1" x14ac:dyDescent="0.25">
      <c r="A290" s="44" t="s">
        <v>4</v>
      </c>
      <c r="B290" s="88"/>
      <c r="C290" s="88"/>
    </row>
    <row r="291" spans="1:3" s="12" customFormat="1" x14ac:dyDescent="0.25">
      <c r="A291" s="284" t="s">
        <v>8</v>
      </c>
      <c r="B291" s="89">
        <v>17400000</v>
      </c>
      <c r="C291" s="283">
        <v>5855637.3300000001</v>
      </c>
    </row>
    <row r="292" spans="1:3" s="12" customFormat="1" x14ac:dyDescent="0.25">
      <c r="A292" s="284" t="s">
        <v>9</v>
      </c>
      <c r="B292" s="89">
        <v>5254800</v>
      </c>
      <c r="C292" s="283">
        <v>1573292.15</v>
      </c>
    </row>
    <row r="293" spans="1:3" s="12" customFormat="1" x14ac:dyDescent="0.25">
      <c r="A293" s="284" t="s">
        <v>10</v>
      </c>
      <c r="B293" s="89">
        <v>91500</v>
      </c>
      <c r="C293" s="89">
        <v>32460.05</v>
      </c>
    </row>
    <row r="294" spans="1:3" s="12" customFormat="1" x14ac:dyDescent="0.25">
      <c r="A294" s="284" t="s">
        <v>44</v>
      </c>
      <c r="B294" s="89">
        <v>6000</v>
      </c>
      <c r="C294" s="89">
        <v>6000</v>
      </c>
    </row>
    <row r="295" spans="1:3" s="12" customFormat="1" x14ac:dyDescent="0.25">
      <c r="A295" s="284" t="s">
        <v>15</v>
      </c>
      <c r="B295" s="89">
        <v>215062</v>
      </c>
      <c r="C295" s="89">
        <v>112911.65</v>
      </c>
    </row>
    <row r="296" spans="1:3" s="12" customFormat="1" x14ac:dyDescent="0.25">
      <c r="A296" s="284" t="s">
        <v>72</v>
      </c>
      <c r="B296" s="89">
        <v>35000</v>
      </c>
      <c r="C296" s="89"/>
    </row>
    <row r="297" spans="1:3" s="12" customFormat="1" x14ac:dyDescent="0.25">
      <c r="A297" s="284" t="s">
        <v>11</v>
      </c>
      <c r="B297" s="89">
        <v>49045917</v>
      </c>
      <c r="C297" s="89">
        <v>6479218.9400000004</v>
      </c>
    </row>
    <row r="298" spans="1:3" s="12" customFormat="1" x14ac:dyDescent="0.25">
      <c r="A298" s="284" t="s">
        <v>12</v>
      </c>
      <c r="B298" s="89">
        <v>14174546</v>
      </c>
      <c r="C298" s="89">
        <v>2004379.24</v>
      </c>
    </row>
    <row r="299" spans="1:3" s="12" customFormat="1" x14ac:dyDescent="0.25">
      <c r="A299" s="285" t="s">
        <v>5</v>
      </c>
      <c r="B299" s="89">
        <v>36734395</v>
      </c>
      <c r="C299" s="89">
        <v>9319238</v>
      </c>
    </row>
    <row r="300" spans="1:3" s="12" customFormat="1" ht="25.5" x14ac:dyDescent="0.25">
      <c r="A300" s="285" t="s">
        <v>6</v>
      </c>
      <c r="B300" s="89">
        <v>5235000</v>
      </c>
      <c r="C300" s="89">
        <v>603576</v>
      </c>
    </row>
    <row r="301" spans="1:3" s="12" customFormat="1" ht="25.5" x14ac:dyDescent="0.25">
      <c r="A301" s="285" t="s">
        <v>7</v>
      </c>
      <c r="B301" s="89">
        <v>4133380</v>
      </c>
      <c r="C301" s="89">
        <v>1201238.01</v>
      </c>
    </row>
    <row r="302" spans="1:3" s="12" customFormat="1" x14ac:dyDescent="0.25">
      <c r="A302" s="286"/>
      <c r="B302" s="89"/>
      <c r="C302" s="89"/>
    </row>
    <row r="303" spans="1:3" s="12" customFormat="1" x14ac:dyDescent="0.25">
      <c r="A303" s="311"/>
      <c r="B303" s="312"/>
      <c r="C303" s="312"/>
    </row>
    <row r="304" spans="1:3" s="12" customFormat="1" x14ac:dyDescent="0.25">
      <c r="A304" s="27" t="s">
        <v>0</v>
      </c>
      <c r="B304" s="27" t="s">
        <v>2</v>
      </c>
      <c r="C304" s="27" t="s">
        <v>3</v>
      </c>
    </row>
    <row r="305" spans="1:3" s="12" customFormat="1" ht="15.75" thickBot="1" x14ac:dyDescent="0.3">
      <c r="A305" s="27" t="s">
        <v>1</v>
      </c>
      <c r="B305" s="28" t="s">
        <v>40</v>
      </c>
      <c r="C305" s="28" t="s">
        <v>41</v>
      </c>
    </row>
    <row r="306" spans="1:3" s="12" customFormat="1" x14ac:dyDescent="0.25">
      <c r="A306" s="3" t="s">
        <v>46</v>
      </c>
      <c r="B306" s="43">
        <f>SUM(B308:B318)</f>
        <v>12392600</v>
      </c>
      <c r="C306" s="43">
        <f>SUM(C308:C318)</f>
        <v>3836656.0077000004</v>
      </c>
    </row>
    <row r="307" spans="1:3" s="12" customFormat="1" x14ac:dyDescent="0.25">
      <c r="A307" s="10" t="s">
        <v>4</v>
      </c>
      <c r="B307" s="50"/>
      <c r="C307" s="50"/>
    </row>
    <row r="308" spans="1:3" s="12" customFormat="1" x14ac:dyDescent="0.25">
      <c r="A308" s="13" t="s">
        <v>8</v>
      </c>
      <c r="B308" s="51">
        <v>6667200</v>
      </c>
      <c r="C308" s="51">
        <v>2432933.54</v>
      </c>
    </row>
    <row r="309" spans="1:3" s="12" customFormat="1" x14ac:dyDescent="0.25">
      <c r="A309" s="13" t="s">
        <v>47</v>
      </c>
      <c r="B309" s="51">
        <v>203200</v>
      </c>
      <c r="C309" s="51"/>
    </row>
    <row r="310" spans="1:3" s="12" customFormat="1" x14ac:dyDescent="0.25">
      <c r="A310" s="13" t="s">
        <v>9</v>
      </c>
      <c r="B310" s="51">
        <v>2013400</v>
      </c>
      <c r="C310" s="51">
        <v>734745.91769999999</v>
      </c>
    </row>
    <row r="311" spans="1:3" s="12" customFormat="1" x14ac:dyDescent="0.25">
      <c r="A311" s="13" t="s">
        <v>10</v>
      </c>
      <c r="B311" s="51">
        <v>53520</v>
      </c>
      <c r="C311" s="51">
        <v>2153.83</v>
      </c>
    </row>
    <row r="312" spans="1:3" s="12" customFormat="1" x14ac:dyDescent="0.25">
      <c r="A312" s="13" t="s">
        <v>44</v>
      </c>
      <c r="B312" s="51"/>
      <c r="C312" s="51"/>
    </row>
    <row r="313" spans="1:3" s="12" customFormat="1" x14ac:dyDescent="0.25">
      <c r="A313" s="13" t="s">
        <v>15</v>
      </c>
      <c r="B313" s="51">
        <v>90000</v>
      </c>
      <c r="C313" s="51">
        <v>33568.239999999998</v>
      </c>
    </row>
    <row r="314" spans="1:3" s="12" customFormat="1" x14ac:dyDescent="0.25">
      <c r="A314" s="13" t="s">
        <v>11</v>
      </c>
      <c r="B314" s="51">
        <v>309000</v>
      </c>
      <c r="C314" s="51">
        <v>42601.83</v>
      </c>
    </row>
    <row r="315" spans="1:3" s="12" customFormat="1" x14ac:dyDescent="0.25">
      <c r="A315" s="13" t="s">
        <v>12</v>
      </c>
      <c r="B315" s="51">
        <v>1357700</v>
      </c>
      <c r="C315" s="51">
        <v>569404.4</v>
      </c>
    </row>
    <row r="316" spans="1:3" s="12" customFormat="1" x14ac:dyDescent="0.25">
      <c r="A316" s="10" t="s">
        <v>5</v>
      </c>
      <c r="B316" s="51">
        <v>1280</v>
      </c>
      <c r="C316" s="51"/>
    </row>
    <row r="317" spans="1:3" s="12" customFormat="1" ht="25.5" x14ac:dyDescent="0.25">
      <c r="A317" s="10" t="s">
        <v>6</v>
      </c>
      <c r="B317" s="51">
        <v>1352000</v>
      </c>
      <c r="C317" s="51">
        <v>21248.25</v>
      </c>
    </row>
    <row r="318" spans="1:3" s="12" customFormat="1" ht="25.5" x14ac:dyDescent="0.25">
      <c r="A318" s="10" t="s">
        <v>7</v>
      </c>
      <c r="B318" s="51">
        <v>345300</v>
      </c>
      <c r="C318" s="51"/>
    </row>
    <row r="319" spans="1:3" s="12" customFormat="1" x14ac:dyDescent="0.25">
      <c r="A319" s="272"/>
      <c r="B319" s="313"/>
      <c r="C319" s="313"/>
    </row>
    <row r="320" spans="1:3" s="12" customFormat="1" x14ac:dyDescent="0.25">
      <c r="A320" s="27" t="s">
        <v>0</v>
      </c>
      <c r="B320" s="27" t="s">
        <v>2</v>
      </c>
      <c r="C320" s="27" t="s">
        <v>3</v>
      </c>
    </row>
    <row r="321" spans="1:3" s="12" customFormat="1" ht="15.75" thickBot="1" x14ac:dyDescent="0.3">
      <c r="A321" s="27" t="s">
        <v>1</v>
      </c>
      <c r="B321" s="28" t="s">
        <v>40</v>
      </c>
      <c r="C321" s="28" t="s">
        <v>41</v>
      </c>
    </row>
    <row r="322" spans="1:3" s="12" customFormat="1" x14ac:dyDescent="0.25">
      <c r="A322" s="29" t="s">
        <v>48</v>
      </c>
      <c r="B322" s="43">
        <f>SUM(B324:B335)</f>
        <v>15684600</v>
      </c>
      <c r="C322" s="43">
        <f>SUM(C324:C335)</f>
        <v>6612520.6400000006</v>
      </c>
    </row>
    <row r="323" spans="1:3" s="12" customFormat="1" x14ac:dyDescent="0.25">
      <c r="A323" s="55" t="s">
        <v>4</v>
      </c>
      <c r="B323" s="90"/>
      <c r="C323" s="90"/>
    </row>
    <row r="324" spans="1:3" s="12" customFormat="1" x14ac:dyDescent="0.25">
      <c r="A324" s="288" t="s">
        <v>8</v>
      </c>
      <c r="B324" s="51">
        <v>7632100</v>
      </c>
      <c r="C324" s="316">
        <v>3436612.64</v>
      </c>
    </row>
    <row r="325" spans="1:3" s="12" customFormat="1" x14ac:dyDescent="0.25">
      <c r="A325" s="291" t="s">
        <v>47</v>
      </c>
      <c r="B325" s="51">
        <v>15000</v>
      </c>
      <c r="C325" s="316">
        <v>2400</v>
      </c>
    </row>
    <row r="326" spans="1:3" s="12" customFormat="1" x14ac:dyDescent="0.25">
      <c r="A326" s="291" t="s">
        <v>9</v>
      </c>
      <c r="B326" s="51">
        <v>2304800</v>
      </c>
      <c r="C326" s="316">
        <v>1031178.01</v>
      </c>
    </row>
    <row r="327" spans="1:3" s="12" customFormat="1" x14ac:dyDescent="0.25">
      <c r="A327" s="291" t="s">
        <v>10</v>
      </c>
      <c r="B327" s="51">
        <v>82300</v>
      </c>
      <c r="C327" s="316">
        <v>30524.69</v>
      </c>
    </row>
    <row r="328" spans="1:3" s="12" customFormat="1" x14ac:dyDescent="0.25">
      <c r="A328" s="291" t="s">
        <v>44</v>
      </c>
      <c r="B328" s="51">
        <v>120000</v>
      </c>
      <c r="C328" s="316">
        <v>16676</v>
      </c>
    </row>
    <row r="329" spans="1:3" s="12" customFormat="1" x14ac:dyDescent="0.25">
      <c r="A329" s="291" t="s">
        <v>15</v>
      </c>
      <c r="B329" s="51">
        <v>450000</v>
      </c>
      <c r="C329" s="316">
        <v>217503.13</v>
      </c>
    </row>
    <row r="330" spans="1:3" s="12" customFormat="1" x14ac:dyDescent="0.25">
      <c r="A330" s="291" t="s">
        <v>11</v>
      </c>
      <c r="B330" s="51">
        <v>1211900</v>
      </c>
      <c r="C330" s="316">
        <v>444948</v>
      </c>
    </row>
    <row r="331" spans="1:3" s="12" customFormat="1" x14ac:dyDescent="0.25">
      <c r="A331" s="299" t="s">
        <v>12</v>
      </c>
      <c r="B331" s="51">
        <v>1291000</v>
      </c>
      <c r="C331" s="316">
        <v>185959.14</v>
      </c>
    </row>
    <row r="332" spans="1:3" s="12" customFormat="1" x14ac:dyDescent="0.25">
      <c r="A332" s="299"/>
      <c r="B332" s="51">
        <v>4000</v>
      </c>
      <c r="C332" s="316">
        <v>0</v>
      </c>
    </row>
    <row r="333" spans="1:3" s="12" customFormat="1" x14ac:dyDescent="0.25">
      <c r="A333" s="292" t="s">
        <v>5</v>
      </c>
      <c r="B333" s="51">
        <v>5000</v>
      </c>
      <c r="C333" s="316">
        <v>2238.2800000000002</v>
      </c>
    </row>
    <row r="334" spans="1:3" s="12" customFormat="1" ht="25.5" x14ac:dyDescent="0.25">
      <c r="A334" s="292" t="s">
        <v>6</v>
      </c>
      <c r="B334" s="51">
        <v>1414000</v>
      </c>
      <c r="C334" s="316">
        <v>448213</v>
      </c>
    </row>
    <row r="335" spans="1:3" ht="25.5" x14ac:dyDescent="0.25">
      <c r="A335" s="292" t="s">
        <v>7</v>
      </c>
      <c r="B335" s="51">
        <v>1154500</v>
      </c>
      <c r="C335" s="316">
        <v>796267.75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0"/>
  <sheetViews>
    <sheetView workbookViewId="0">
      <selection activeCell="G32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55" width="9.140625" style="7"/>
    <col min="156" max="156" width="20.140625" style="7" customWidth="1"/>
    <col min="157" max="157" width="4" style="7" customWidth="1"/>
    <col min="158" max="158" width="19.5703125" style="7" customWidth="1"/>
    <col min="159" max="166" width="11" style="7" customWidth="1"/>
    <col min="167" max="411" width="9.140625" style="7"/>
    <col min="412" max="412" width="20.140625" style="7" customWidth="1"/>
    <col min="413" max="413" width="4" style="7" customWidth="1"/>
    <col min="414" max="414" width="19.5703125" style="7" customWidth="1"/>
    <col min="415" max="422" width="11" style="7" customWidth="1"/>
    <col min="423" max="667" width="9.140625" style="7"/>
    <col min="668" max="668" width="20.140625" style="7" customWidth="1"/>
    <col min="669" max="669" width="4" style="7" customWidth="1"/>
    <col min="670" max="670" width="19.5703125" style="7" customWidth="1"/>
    <col min="671" max="678" width="11" style="7" customWidth="1"/>
    <col min="679" max="923" width="9.140625" style="7"/>
    <col min="924" max="924" width="20.140625" style="7" customWidth="1"/>
    <col min="925" max="925" width="4" style="7" customWidth="1"/>
    <col min="926" max="926" width="19.5703125" style="7" customWidth="1"/>
    <col min="927" max="934" width="11" style="7" customWidth="1"/>
    <col min="935" max="1179" width="9.140625" style="7"/>
    <col min="1180" max="1180" width="20.140625" style="7" customWidth="1"/>
    <col min="1181" max="1181" width="4" style="7" customWidth="1"/>
    <col min="1182" max="1182" width="19.5703125" style="7" customWidth="1"/>
    <col min="1183" max="1190" width="11" style="7" customWidth="1"/>
    <col min="1191" max="1435" width="9.140625" style="7"/>
    <col min="1436" max="1436" width="20.140625" style="7" customWidth="1"/>
    <col min="1437" max="1437" width="4" style="7" customWidth="1"/>
    <col min="1438" max="1438" width="19.5703125" style="7" customWidth="1"/>
    <col min="1439" max="1446" width="11" style="7" customWidth="1"/>
    <col min="1447" max="1691" width="9.140625" style="7"/>
    <col min="1692" max="1692" width="20.140625" style="7" customWidth="1"/>
    <col min="1693" max="1693" width="4" style="7" customWidth="1"/>
    <col min="1694" max="1694" width="19.5703125" style="7" customWidth="1"/>
    <col min="1695" max="1702" width="11" style="7" customWidth="1"/>
    <col min="1703" max="1947" width="9.140625" style="7"/>
    <col min="1948" max="1948" width="20.140625" style="7" customWidth="1"/>
    <col min="1949" max="1949" width="4" style="7" customWidth="1"/>
    <col min="1950" max="1950" width="19.5703125" style="7" customWidth="1"/>
    <col min="1951" max="1958" width="11" style="7" customWidth="1"/>
    <col min="1959" max="2203" width="9.140625" style="7"/>
    <col min="2204" max="2204" width="20.140625" style="7" customWidth="1"/>
    <col min="2205" max="2205" width="4" style="7" customWidth="1"/>
    <col min="2206" max="2206" width="19.5703125" style="7" customWidth="1"/>
    <col min="2207" max="2214" width="11" style="7" customWidth="1"/>
    <col min="2215" max="2459" width="9.140625" style="7"/>
    <col min="2460" max="2460" width="20.140625" style="7" customWidth="1"/>
    <col min="2461" max="2461" width="4" style="7" customWidth="1"/>
    <col min="2462" max="2462" width="19.5703125" style="7" customWidth="1"/>
    <col min="2463" max="2470" width="11" style="7" customWidth="1"/>
    <col min="2471" max="2715" width="9.140625" style="7"/>
    <col min="2716" max="2716" width="20.140625" style="7" customWidth="1"/>
    <col min="2717" max="2717" width="4" style="7" customWidth="1"/>
    <col min="2718" max="2718" width="19.5703125" style="7" customWidth="1"/>
    <col min="2719" max="2726" width="11" style="7" customWidth="1"/>
    <col min="2727" max="2971" width="9.140625" style="7"/>
    <col min="2972" max="2972" width="20.140625" style="7" customWidth="1"/>
    <col min="2973" max="2973" width="4" style="7" customWidth="1"/>
    <col min="2974" max="2974" width="19.5703125" style="7" customWidth="1"/>
    <col min="2975" max="2982" width="11" style="7" customWidth="1"/>
    <col min="2983" max="3227" width="9.140625" style="7"/>
    <col min="3228" max="3228" width="20.140625" style="7" customWidth="1"/>
    <col min="3229" max="3229" width="4" style="7" customWidth="1"/>
    <col min="3230" max="3230" width="19.5703125" style="7" customWidth="1"/>
    <col min="3231" max="3238" width="11" style="7" customWidth="1"/>
    <col min="3239" max="3483" width="9.140625" style="7"/>
    <col min="3484" max="3484" width="20.140625" style="7" customWidth="1"/>
    <col min="3485" max="3485" width="4" style="7" customWidth="1"/>
    <col min="3486" max="3486" width="19.5703125" style="7" customWidth="1"/>
    <col min="3487" max="3494" width="11" style="7" customWidth="1"/>
    <col min="3495" max="3739" width="9.140625" style="7"/>
    <col min="3740" max="3740" width="20.140625" style="7" customWidth="1"/>
    <col min="3741" max="3741" width="4" style="7" customWidth="1"/>
    <col min="3742" max="3742" width="19.5703125" style="7" customWidth="1"/>
    <col min="3743" max="3750" width="11" style="7" customWidth="1"/>
    <col min="3751" max="3995" width="9.140625" style="7"/>
    <col min="3996" max="3996" width="20.140625" style="7" customWidth="1"/>
    <col min="3997" max="3997" width="4" style="7" customWidth="1"/>
    <col min="3998" max="3998" width="19.5703125" style="7" customWidth="1"/>
    <col min="3999" max="4006" width="11" style="7" customWidth="1"/>
    <col min="4007" max="4251" width="9.140625" style="7"/>
    <col min="4252" max="4252" width="20.140625" style="7" customWidth="1"/>
    <col min="4253" max="4253" width="4" style="7" customWidth="1"/>
    <col min="4254" max="4254" width="19.5703125" style="7" customWidth="1"/>
    <col min="4255" max="4262" width="11" style="7" customWidth="1"/>
    <col min="4263" max="4507" width="9.140625" style="7"/>
    <col min="4508" max="4508" width="20.140625" style="7" customWidth="1"/>
    <col min="4509" max="4509" width="4" style="7" customWidth="1"/>
    <col min="4510" max="4510" width="19.5703125" style="7" customWidth="1"/>
    <col min="4511" max="4518" width="11" style="7" customWidth="1"/>
    <col min="4519" max="4763" width="9.140625" style="7"/>
    <col min="4764" max="4764" width="20.140625" style="7" customWidth="1"/>
    <col min="4765" max="4765" width="4" style="7" customWidth="1"/>
    <col min="4766" max="4766" width="19.5703125" style="7" customWidth="1"/>
    <col min="4767" max="4774" width="11" style="7" customWidth="1"/>
    <col min="4775" max="5019" width="9.140625" style="7"/>
    <col min="5020" max="5020" width="20.140625" style="7" customWidth="1"/>
    <col min="5021" max="5021" width="4" style="7" customWidth="1"/>
    <col min="5022" max="5022" width="19.5703125" style="7" customWidth="1"/>
    <col min="5023" max="5030" width="11" style="7" customWidth="1"/>
    <col min="5031" max="5275" width="9.140625" style="7"/>
    <col min="5276" max="5276" width="20.140625" style="7" customWidth="1"/>
    <col min="5277" max="5277" width="4" style="7" customWidth="1"/>
    <col min="5278" max="5278" width="19.5703125" style="7" customWidth="1"/>
    <col min="5279" max="5286" width="11" style="7" customWidth="1"/>
    <col min="5287" max="5531" width="9.140625" style="7"/>
    <col min="5532" max="5532" width="20.140625" style="7" customWidth="1"/>
    <col min="5533" max="5533" width="4" style="7" customWidth="1"/>
    <col min="5534" max="5534" width="19.5703125" style="7" customWidth="1"/>
    <col min="5535" max="5542" width="11" style="7" customWidth="1"/>
    <col min="5543" max="5787" width="9.140625" style="7"/>
    <col min="5788" max="5788" width="20.140625" style="7" customWidth="1"/>
    <col min="5789" max="5789" width="4" style="7" customWidth="1"/>
    <col min="5790" max="5790" width="19.5703125" style="7" customWidth="1"/>
    <col min="5791" max="5798" width="11" style="7" customWidth="1"/>
    <col min="5799" max="6043" width="9.140625" style="7"/>
    <col min="6044" max="6044" width="20.140625" style="7" customWidth="1"/>
    <col min="6045" max="6045" width="4" style="7" customWidth="1"/>
    <col min="6046" max="6046" width="19.5703125" style="7" customWidth="1"/>
    <col min="6047" max="6054" width="11" style="7" customWidth="1"/>
    <col min="6055" max="6299" width="9.140625" style="7"/>
    <col min="6300" max="6300" width="20.140625" style="7" customWidth="1"/>
    <col min="6301" max="6301" width="4" style="7" customWidth="1"/>
    <col min="6302" max="6302" width="19.5703125" style="7" customWidth="1"/>
    <col min="6303" max="6310" width="11" style="7" customWidth="1"/>
    <col min="6311" max="6555" width="9.140625" style="7"/>
    <col min="6556" max="6556" width="20.140625" style="7" customWidth="1"/>
    <col min="6557" max="6557" width="4" style="7" customWidth="1"/>
    <col min="6558" max="6558" width="19.5703125" style="7" customWidth="1"/>
    <col min="6559" max="6566" width="11" style="7" customWidth="1"/>
    <col min="6567" max="6811" width="9.140625" style="7"/>
    <col min="6812" max="6812" width="20.140625" style="7" customWidth="1"/>
    <col min="6813" max="6813" width="4" style="7" customWidth="1"/>
    <col min="6814" max="6814" width="19.5703125" style="7" customWidth="1"/>
    <col min="6815" max="6822" width="11" style="7" customWidth="1"/>
    <col min="6823" max="7067" width="9.140625" style="7"/>
    <col min="7068" max="7068" width="20.140625" style="7" customWidth="1"/>
    <col min="7069" max="7069" width="4" style="7" customWidth="1"/>
    <col min="7070" max="7070" width="19.5703125" style="7" customWidth="1"/>
    <col min="7071" max="7078" width="11" style="7" customWidth="1"/>
    <col min="7079" max="7323" width="9.140625" style="7"/>
    <col min="7324" max="7324" width="20.140625" style="7" customWidth="1"/>
    <col min="7325" max="7325" width="4" style="7" customWidth="1"/>
    <col min="7326" max="7326" width="19.5703125" style="7" customWidth="1"/>
    <col min="7327" max="7334" width="11" style="7" customWidth="1"/>
    <col min="7335" max="7579" width="9.140625" style="7"/>
    <col min="7580" max="7580" width="20.140625" style="7" customWidth="1"/>
    <col min="7581" max="7581" width="4" style="7" customWidth="1"/>
    <col min="7582" max="7582" width="19.5703125" style="7" customWidth="1"/>
    <col min="7583" max="7590" width="11" style="7" customWidth="1"/>
    <col min="7591" max="7835" width="9.140625" style="7"/>
    <col min="7836" max="7836" width="20.140625" style="7" customWidth="1"/>
    <col min="7837" max="7837" width="4" style="7" customWidth="1"/>
    <col min="7838" max="7838" width="19.5703125" style="7" customWidth="1"/>
    <col min="7839" max="7846" width="11" style="7" customWidth="1"/>
    <col min="7847" max="8091" width="9.140625" style="7"/>
    <col min="8092" max="8092" width="20.140625" style="7" customWidth="1"/>
    <col min="8093" max="8093" width="4" style="7" customWidth="1"/>
    <col min="8094" max="8094" width="19.5703125" style="7" customWidth="1"/>
    <col min="8095" max="8102" width="11" style="7" customWidth="1"/>
    <col min="8103" max="8347" width="9.140625" style="7"/>
    <col min="8348" max="8348" width="20.140625" style="7" customWidth="1"/>
    <col min="8349" max="8349" width="4" style="7" customWidth="1"/>
    <col min="8350" max="8350" width="19.5703125" style="7" customWidth="1"/>
    <col min="8351" max="8358" width="11" style="7" customWidth="1"/>
    <col min="8359" max="8603" width="9.140625" style="7"/>
    <col min="8604" max="8604" width="20.140625" style="7" customWidth="1"/>
    <col min="8605" max="8605" width="4" style="7" customWidth="1"/>
    <col min="8606" max="8606" width="19.5703125" style="7" customWidth="1"/>
    <col min="8607" max="8614" width="11" style="7" customWidth="1"/>
    <col min="8615" max="8859" width="9.140625" style="7"/>
    <col min="8860" max="8860" width="20.140625" style="7" customWidth="1"/>
    <col min="8861" max="8861" width="4" style="7" customWidth="1"/>
    <col min="8862" max="8862" width="19.5703125" style="7" customWidth="1"/>
    <col min="8863" max="8870" width="11" style="7" customWidth="1"/>
    <col min="8871" max="9115" width="9.140625" style="7"/>
    <col min="9116" max="9116" width="20.140625" style="7" customWidth="1"/>
    <col min="9117" max="9117" width="4" style="7" customWidth="1"/>
    <col min="9118" max="9118" width="19.5703125" style="7" customWidth="1"/>
    <col min="9119" max="9126" width="11" style="7" customWidth="1"/>
    <col min="9127" max="9371" width="9.140625" style="7"/>
    <col min="9372" max="9372" width="20.140625" style="7" customWidth="1"/>
    <col min="9373" max="9373" width="4" style="7" customWidth="1"/>
    <col min="9374" max="9374" width="19.5703125" style="7" customWidth="1"/>
    <col min="9375" max="9382" width="11" style="7" customWidth="1"/>
    <col min="9383" max="9627" width="9.140625" style="7"/>
    <col min="9628" max="9628" width="20.140625" style="7" customWidth="1"/>
    <col min="9629" max="9629" width="4" style="7" customWidth="1"/>
    <col min="9630" max="9630" width="19.5703125" style="7" customWidth="1"/>
    <col min="9631" max="9638" width="11" style="7" customWidth="1"/>
    <col min="9639" max="9883" width="9.140625" style="7"/>
    <col min="9884" max="9884" width="20.140625" style="7" customWidth="1"/>
    <col min="9885" max="9885" width="4" style="7" customWidth="1"/>
    <col min="9886" max="9886" width="19.5703125" style="7" customWidth="1"/>
    <col min="9887" max="9894" width="11" style="7" customWidth="1"/>
    <col min="9895" max="10139" width="9.140625" style="7"/>
    <col min="10140" max="10140" width="20.140625" style="7" customWidth="1"/>
    <col min="10141" max="10141" width="4" style="7" customWidth="1"/>
    <col min="10142" max="10142" width="19.5703125" style="7" customWidth="1"/>
    <col min="10143" max="10150" width="11" style="7" customWidth="1"/>
    <col min="10151" max="10395" width="9.140625" style="7"/>
    <col min="10396" max="10396" width="20.140625" style="7" customWidth="1"/>
    <col min="10397" max="10397" width="4" style="7" customWidth="1"/>
    <col min="10398" max="10398" width="19.5703125" style="7" customWidth="1"/>
    <col min="10399" max="10406" width="11" style="7" customWidth="1"/>
    <col min="10407" max="10651" width="9.140625" style="7"/>
    <col min="10652" max="10652" width="20.140625" style="7" customWidth="1"/>
    <col min="10653" max="10653" width="4" style="7" customWidth="1"/>
    <col min="10654" max="10654" width="19.5703125" style="7" customWidth="1"/>
    <col min="10655" max="10662" width="11" style="7" customWidth="1"/>
    <col min="10663" max="10907" width="9.140625" style="7"/>
    <col min="10908" max="10908" width="20.140625" style="7" customWidth="1"/>
    <col min="10909" max="10909" width="4" style="7" customWidth="1"/>
    <col min="10910" max="10910" width="19.5703125" style="7" customWidth="1"/>
    <col min="10911" max="10918" width="11" style="7" customWidth="1"/>
    <col min="10919" max="11163" width="9.140625" style="7"/>
    <col min="11164" max="11164" width="20.140625" style="7" customWidth="1"/>
    <col min="11165" max="11165" width="4" style="7" customWidth="1"/>
    <col min="11166" max="11166" width="19.5703125" style="7" customWidth="1"/>
    <col min="11167" max="11174" width="11" style="7" customWidth="1"/>
    <col min="11175" max="11419" width="9.140625" style="7"/>
    <col min="11420" max="11420" width="20.140625" style="7" customWidth="1"/>
    <col min="11421" max="11421" width="4" style="7" customWidth="1"/>
    <col min="11422" max="11422" width="19.5703125" style="7" customWidth="1"/>
    <col min="11423" max="11430" width="11" style="7" customWidth="1"/>
    <col min="11431" max="11675" width="9.140625" style="7"/>
    <col min="11676" max="11676" width="20.140625" style="7" customWidth="1"/>
    <col min="11677" max="11677" width="4" style="7" customWidth="1"/>
    <col min="11678" max="11678" width="19.5703125" style="7" customWidth="1"/>
    <col min="11679" max="11686" width="11" style="7" customWidth="1"/>
    <col min="11687" max="11931" width="9.140625" style="7"/>
    <col min="11932" max="11932" width="20.140625" style="7" customWidth="1"/>
    <col min="11933" max="11933" width="4" style="7" customWidth="1"/>
    <col min="11934" max="11934" width="19.5703125" style="7" customWidth="1"/>
    <col min="11935" max="11942" width="11" style="7" customWidth="1"/>
    <col min="11943" max="12187" width="9.140625" style="7"/>
    <col min="12188" max="12188" width="20.140625" style="7" customWidth="1"/>
    <col min="12189" max="12189" width="4" style="7" customWidth="1"/>
    <col min="12190" max="12190" width="19.5703125" style="7" customWidth="1"/>
    <col min="12191" max="12198" width="11" style="7" customWidth="1"/>
    <col min="12199" max="12443" width="9.140625" style="7"/>
    <col min="12444" max="12444" width="20.140625" style="7" customWidth="1"/>
    <col min="12445" max="12445" width="4" style="7" customWidth="1"/>
    <col min="12446" max="12446" width="19.5703125" style="7" customWidth="1"/>
    <col min="12447" max="12454" width="11" style="7" customWidth="1"/>
    <col min="12455" max="12699" width="9.140625" style="7"/>
    <col min="12700" max="12700" width="20.140625" style="7" customWidth="1"/>
    <col min="12701" max="12701" width="4" style="7" customWidth="1"/>
    <col min="12702" max="12702" width="19.5703125" style="7" customWidth="1"/>
    <col min="12703" max="12710" width="11" style="7" customWidth="1"/>
    <col min="12711" max="12955" width="9.140625" style="7"/>
    <col min="12956" max="12956" width="20.140625" style="7" customWidth="1"/>
    <col min="12957" max="12957" width="4" style="7" customWidth="1"/>
    <col min="12958" max="12958" width="19.5703125" style="7" customWidth="1"/>
    <col min="12959" max="12966" width="11" style="7" customWidth="1"/>
    <col min="12967" max="13211" width="9.140625" style="7"/>
    <col min="13212" max="13212" width="20.140625" style="7" customWidth="1"/>
    <col min="13213" max="13213" width="4" style="7" customWidth="1"/>
    <col min="13214" max="13214" width="19.5703125" style="7" customWidth="1"/>
    <col min="13215" max="13222" width="11" style="7" customWidth="1"/>
    <col min="13223" max="13467" width="9.140625" style="7"/>
    <col min="13468" max="13468" width="20.140625" style="7" customWidth="1"/>
    <col min="13469" max="13469" width="4" style="7" customWidth="1"/>
    <col min="13470" max="13470" width="19.5703125" style="7" customWidth="1"/>
    <col min="13471" max="13478" width="11" style="7" customWidth="1"/>
    <col min="13479" max="13723" width="9.140625" style="7"/>
    <col min="13724" max="13724" width="20.140625" style="7" customWidth="1"/>
    <col min="13725" max="13725" width="4" style="7" customWidth="1"/>
    <col min="13726" max="13726" width="19.5703125" style="7" customWidth="1"/>
    <col min="13727" max="13734" width="11" style="7" customWidth="1"/>
    <col min="13735" max="13979" width="9.140625" style="7"/>
    <col min="13980" max="13980" width="20.140625" style="7" customWidth="1"/>
    <col min="13981" max="13981" width="4" style="7" customWidth="1"/>
    <col min="13982" max="13982" width="19.5703125" style="7" customWidth="1"/>
    <col min="13983" max="13990" width="11" style="7" customWidth="1"/>
    <col min="13991" max="14235" width="9.140625" style="7"/>
    <col min="14236" max="14236" width="20.140625" style="7" customWidth="1"/>
    <col min="14237" max="14237" width="4" style="7" customWidth="1"/>
    <col min="14238" max="14238" width="19.5703125" style="7" customWidth="1"/>
    <col min="14239" max="14246" width="11" style="7" customWidth="1"/>
    <col min="14247" max="14491" width="9.140625" style="7"/>
    <col min="14492" max="14492" width="20.140625" style="7" customWidth="1"/>
    <col min="14493" max="14493" width="4" style="7" customWidth="1"/>
    <col min="14494" max="14494" width="19.5703125" style="7" customWidth="1"/>
    <col min="14495" max="14502" width="11" style="7" customWidth="1"/>
    <col min="14503" max="14747" width="9.140625" style="7"/>
    <col min="14748" max="14748" width="20.140625" style="7" customWidth="1"/>
    <col min="14749" max="14749" width="4" style="7" customWidth="1"/>
    <col min="14750" max="14750" width="19.5703125" style="7" customWidth="1"/>
    <col min="14751" max="14758" width="11" style="7" customWidth="1"/>
    <col min="14759" max="15003" width="9.140625" style="7"/>
    <col min="15004" max="15004" width="20.140625" style="7" customWidth="1"/>
    <col min="15005" max="15005" width="4" style="7" customWidth="1"/>
    <col min="15006" max="15006" width="19.5703125" style="7" customWidth="1"/>
    <col min="15007" max="15014" width="11" style="7" customWidth="1"/>
    <col min="15015" max="15259" width="9.140625" style="7"/>
    <col min="15260" max="15260" width="20.140625" style="7" customWidth="1"/>
    <col min="15261" max="15261" width="4" style="7" customWidth="1"/>
    <col min="15262" max="15262" width="19.5703125" style="7" customWidth="1"/>
    <col min="15263" max="15270" width="11" style="7" customWidth="1"/>
    <col min="15271" max="15515" width="9.140625" style="7"/>
    <col min="15516" max="15516" width="20.140625" style="7" customWidth="1"/>
    <col min="15517" max="15517" width="4" style="7" customWidth="1"/>
    <col min="15518" max="15518" width="19.5703125" style="7" customWidth="1"/>
    <col min="15519" max="15526" width="11" style="7" customWidth="1"/>
    <col min="15527" max="15771" width="9.140625" style="7"/>
    <col min="15772" max="15772" width="20.140625" style="7" customWidth="1"/>
    <col min="15773" max="15773" width="4" style="7" customWidth="1"/>
    <col min="15774" max="15774" width="19.5703125" style="7" customWidth="1"/>
    <col min="15775" max="15782" width="11" style="7" customWidth="1"/>
    <col min="15783" max="16027" width="9.140625" style="7"/>
    <col min="16028" max="16028" width="20.140625" style="7" customWidth="1"/>
    <col min="16029" max="16029" width="4" style="7" customWidth="1"/>
    <col min="16030" max="16030" width="19.5703125" style="7" customWidth="1"/>
    <col min="16031" max="16038" width="11" style="7" customWidth="1"/>
    <col min="16039" max="16384" width="9.140625" style="7"/>
  </cols>
  <sheetData>
    <row r="1" spans="1:3" ht="30" customHeight="1" x14ac:dyDescent="0.25">
      <c r="A1" s="641" t="s">
        <v>93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289">
        <f>SUM(B7:B21)</f>
        <v>62884420</v>
      </c>
      <c r="C5" s="289">
        <f>SUM(C7:C21)</f>
        <v>29311826.950000003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291" t="s">
        <v>8</v>
      </c>
      <c r="B7" s="315">
        <v>22048505</v>
      </c>
      <c r="C7" s="315">
        <v>8921386.7400000002</v>
      </c>
    </row>
    <row r="8" spans="1:3" s="12" customFormat="1" ht="23.25" x14ac:dyDescent="0.25">
      <c r="A8" s="291" t="s">
        <v>76</v>
      </c>
      <c r="B8" s="315">
        <v>26946</v>
      </c>
      <c r="C8" s="315">
        <v>3940.09</v>
      </c>
    </row>
    <row r="9" spans="1:3" s="12" customFormat="1" x14ac:dyDescent="0.25">
      <c r="A9" s="291" t="s">
        <v>13</v>
      </c>
      <c r="B9" s="315">
        <v>12600</v>
      </c>
      <c r="C9" s="315">
        <v>600</v>
      </c>
    </row>
    <row r="10" spans="1:3" s="12" customFormat="1" x14ac:dyDescent="0.25">
      <c r="A10" s="291" t="s">
        <v>9</v>
      </c>
      <c r="B10" s="315">
        <v>6658649</v>
      </c>
      <c r="C10" s="315">
        <v>2648517.19</v>
      </c>
    </row>
    <row r="11" spans="1:3" s="12" customFormat="1" x14ac:dyDescent="0.25">
      <c r="A11" s="291" t="s">
        <v>10</v>
      </c>
      <c r="B11" s="315">
        <v>139900</v>
      </c>
      <c r="C11" s="315">
        <v>27053.06</v>
      </c>
    </row>
    <row r="12" spans="1:3" s="12" customFormat="1" x14ac:dyDescent="0.25">
      <c r="A12" s="291" t="s">
        <v>15</v>
      </c>
      <c r="B12" s="315">
        <v>201000</v>
      </c>
      <c r="C12" s="315">
        <v>81483.17</v>
      </c>
    </row>
    <row r="13" spans="1:3" s="12" customFormat="1" ht="23.25" x14ac:dyDescent="0.25">
      <c r="A13" s="291" t="s">
        <v>14</v>
      </c>
      <c r="B13" s="315">
        <v>0</v>
      </c>
      <c r="C13" s="315"/>
    </row>
    <row r="14" spans="1:3" s="12" customFormat="1" x14ac:dyDescent="0.25">
      <c r="A14" s="291" t="s">
        <v>16</v>
      </c>
      <c r="B14" s="315"/>
      <c r="C14" s="315">
        <v>0</v>
      </c>
    </row>
    <row r="15" spans="1:3" s="12" customFormat="1" x14ac:dyDescent="0.25">
      <c r="A15" s="291" t="s">
        <v>11</v>
      </c>
      <c r="B15" s="315">
        <v>12521620</v>
      </c>
      <c r="C15" s="315">
        <v>5846274.1100000003</v>
      </c>
    </row>
    <row r="16" spans="1:3" s="12" customFormat="1" x14ac:dyDescent="0.25">
      <c r="A16" s="291" t="s">
        <v>12</v>
      </c>
      <c r="B16" s="315">
        <v>17208609</v>
      </c>
      <c r="C16" s="315">
        <v>9663126.1900000013</v>
      </c>
    </row>
    <row r="17" spans="1:3" s="12" customFormat="1" ht="30" customHeight="1" x14ac:dyDescent="0.25">
      <c r="A17" s="291" t="s">
        <v>77</v>
      </c>
      <c r="B17" s="315">
        <v>110000</v>
      </c>
      <c r="C17" s="315"/>
    </row>
    <row r="18" spans="1:3" s="12" customFormat="1" x14ac:dyDescent="0.25">
      <c r="A18" s="291" t="s">
        <v>78</v>
      </c>
      <c r="B18" s="315">
        <v>98000</v>
      </c>
      <c r="C18" s="315">
        <v>59839.199999999997</v>
      </c>
    </row>
    <row r="19" spans="1:3" s="12" customFormat="1" x14ac:dyDescent="0.25">
      <c r="A19" s="292" t="s">
        <v>5</v>
      </c>
      <c r="B19" s="315">
        <v>40000</v>
      </c>
      <c r="C19" s="315">
        <v>15661.1</v>
      </c>
    </row>
    <row r="20" spans="1:3" s="12" customFormat="1" ht="25.5" x14ac:dyDescent="0.25">
      <c r="A20" s="292" t="s">
        <v>6</v>
      </c>
      <c r="B20" s="315">
        <v>490500</v>
      </c>
      <c r="C20" s="315">
        <v>34200</v>
      </c>
    </row>
    <row r="21" spans="1:3" s="12" customFormat="1" ht="25.5" x14ac:dyDescent="0.25">
      <c r="A21" s="292" t="s">
        <v>7</v>
      </c>
      <c r="B21" s="315">
        <v>3328091</v>
      </c>
      <c r="C21" s="315">
        <v>2009746.1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289">
        <f>SUM(B28:B40)</f>
        <v>80042621.600000009</v>
      </c>
      <c r="C26" s="289">
        <f>SUM(C28:C40)</f>
        <v>32073272.350000001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291" t="s">
        <v>8</v>
      </c>
      <c r="B28" s="315">
        <v>35605065</v>
      </c>
      <c r="C28" s="315">
        <v>16796818.32</v>
      </c>
    </row>
    <row r="29" spans="1:3" s="12" customFormat="1" x14ac:dyDescent="0.25">
      <c r="A29" s="291" t="s">
        <v>81</v>
      </c>
      <c r="B29" s="315">
        <v>47500</v>
      </c>
      <c r="C29" s="315">
        <v>5031</v>
      </c>
    </row>
    <row r="30" spans="1:3" s="12" customFormat="1" x14ac:dyDescent="0.25">
      <c r="A30" s="291" t="s">
        <v>13</v>
      </c>
      <c r="B30" s="315">
        <v>75500</v>
      </c>
      <c r="C30" s="315"/>
    </row>
    <row r="31" spans="1:3" s="12" customFormat="1" x14ac:dyDescent="0.25">
      <c r="A31" s="291" t="s">
        <v>9</v>
      </c>
      <c r="B31" s="315">
        <v>10766435</v>
      </c>
      <c r="C31" s="315">
        <v>5014547.63</v>
      </c>
    </row>
    <row r="32" spans="1:3" s="12" customFormat="1" x14ac:dyDescent="0.25">
      <c r="A32" s="291" t="s">
        <v>10</v>
      </c>
      <c r="B32" s="315">
        <v>247180</v>
      </c>
      <c r="C32" s="315">
        <v>38484.89</v>
      </c>
    </row>
    <row r="33" spans="1:3" s="12" customFormat="1" ht="23.25" x14ac:dyDescent="0.25">
      <c r="A33" s="291" t="s">
        <v>14</v>
      </c>
      <c r="B33" s="315">
        <v>255000</v>
      </c>
      <c r="C33" s="315">
        <v>127598</v>
      </c>
    </row>
    <row r="34" spans="1:3" s="12" customFormat="1" x14ac:dyDescent="0.25">
      <c r="A34" s="291" t="s">
        <v>18</v>
      </c>
      <c r="B34" s="315">
        <v>350000</v>
      </c>
      <c r="C34" s="315">
        <v>233660.51</v>
      </c>
    </row>
    <row r="35" spans="1:3" s="12" customFormat="1" x14ac:dyDescent="0.25">
      <c r="A35" s="291" t="s">
        <v>11</v>
      </c>
      <c r="B35" s="315">
        <v>687028</v>
      </c>
      <c r="C35" s="315">
        <v>113261.05</v>
      </c>
    </row>
    <row r="36" spans="1:3" s="12" customFormat="1" x14ac:dyDescent="0.25">
      <c r="A36" s="291" t="s">
        <v>12</v>
      </c>
      <c r="B36" s="315">
        <v>6382235.7000000002</v>
      </c>
      <c r="C36" s="315">
        <v>1234471.02</v>
      </c>
    </row>
    <row r="37" spans="1:3" s="12" customFormat="1" x14ac:dyDescent="0.25">
      <c r="A37" s="291" t="s">
        <v>82</v>
      </c>
      <c r="B37" s="315">
        <v>195000</v>
      </c>
      <c r="C37" s="315">
        <v>57074.09</v>
      </c>
    </row>
    <row r="38" spans="1:3" s="12" customFormat="1" x14ac:dyDescent="0.25">
      <c r="A38" s="292" t="s">
        <v>5</v>
      </c>
      <c r="B38" s="315">
        <v>550000</v>
      </c>
      <c r="C38" s="315">
        <v>118115.21</v>
      </c>
    </row>
    <row r="39" spans="1:3" s="12" customFormat="1" ht="25.5" x14ac:dyDescent="0.25">
      <c r="A39" s="292" t="s">
        <v>6</v>
      </c>
      <c r="B39" s="315">
        <v>14826060</v>
      </c>
      <c r="C39" s="315">
        <v>5378934</v>
      </c>
    </row>
    <row r="40" spans="1:3" s="12" customFormat="1" ht="25.5" x14ac:dyDescent="0.25">
      <c r="A40" s="292" t="s">
        <v>7</v>
      </c>
      <c r="B40" s="315">
        <v>10055617.9</v>
      </c>
      <c r="C40" s="315">
        <v>2955276.63</v>
      </c>
    </row>
    <row r="41" spans="1:3" s="12" customFormat="1" x14ac:dyDescent="0.25">
      <c r="A41" s="14"/>
      <c r="B41" s="14"/>
      <c r="C41" s="14"/>
    </row>
    <row r="42" spans="1:3" s="12" customFormat="1" x14ac:dyDescent="0.25">
      <c r="A42" s="15" t="s">
        <v>0</v>
      </c>
      <c r="B42" s="15" t="s">
        <v>2</v>
      </c>
      <c r="C42" s="15" t="s">
        <v>3</v>
      </c>
    </row>
    <row r="43" spans="1:3" s="12" customFormat="1" x14ac:dyDescent="0.25">
      <c r="A43" s="15" t="s">
        <v>1</v>
      </c>
      <c r="B43" s="15">
        <v>2</v>
      </c>
      <c r="C43" s="15">
        <v>3</v>
      </c>
    </row>
    <row r="44" spans="1:3" s="12" customFormat="1" x14ac:dyDescent="0.25">
      <c r="A44" s="3" t="s">
        <v>35</v>
      </c>
      <c r="B44" s="8">
        <f>SUM(B46:B58)</f>
        <v>56839325.850000001</v>
      </c>
      <c r="C44" s="8">
        <f>SUM(C46:C58)</f>
        <v>23042647.780000001</v>
      </c>
    </row>
    <row r="45" spans="1:3" s="12" customFormat="1" x14ac:dyDescent="0.25">
      <c r="A45" s="10" t="s">
        <v>4</v>
      </c>
      <c r="B45" s="11"/>
      <c r="C45" s="11"/>
    </row>
    <row r="46" spans="1:3" s="12" customFormat="1" x14ac:dyDescent="0.25">
      <c r="A46" s="291" t="s">
        <v>8</v>
      </c>
      <c r="B46" s="315">
        <v>26702228</v>
      </c>
      <c r="C46" s="315">
        <v>9969633.1799999997</v>
      </c>
    </row>
    <row r="47" spans="1:3" s="12" customFormat="1" x14ac:dyDescent="0.25">
      <c r="A47" s="291" t="s">
        <v>79</v>
      </c>
      <c r="B47" s="315">
        <v>0</v>
      </c>
      <c r="C47" s="315">
        <v>0</v>
      </c>
    </row>
    <row r="48" spans="1:3" s="12" customFormat="1" x14ac:dyDescent="0.25">
      <c r="A48" s="291" t="s">
        <v>9</v>
      </c>
      <c r="B48" s="315">
        <v>8064072</v>
      </c>
      <c r="C48" s="315">
        <v>2988492.99</v>
      </c>
    </row>
    <row r="49" spans="1:3" s="12" customFormat="1" x14ac:dyDescent="0.25">
      <c r="A49" s="291" t="s">
        <v>10</v>
      </c>
      <c r="B49" s="315">
        <v>170000</v>
      </c>
      <c r="C49" s="315">
        <v>58726.720000000001</v>
      </c>
    </row>
    <row r="50" spans="1:3" s="12" customFormat="1" x14ac:dyDescent="0.25">
      <c r="A50" s="291" t="s">
        <v>44</v>
      </c>
      <c r="B50" s="315">
        <v>52000</v>
      </c>
      <c r="C50" s="315">
        <v>12000</v>
      </c>
    </row>
    <row r="51" spans="1:3" s="12" customFormat="1" x14ac:dyDescent="0.25">
      <c r="A51" s="291" t="s">
        <v>15</v>
      </c>
      <c r="B51" s="315">
        <v>220000</v>
      </c>
      <c r="C51" s="315">
        <v>116012.37</v>
      </c>
    </row>
    <row r="52" spans="1:3" s="12" customFormat="1" x14ac:dyDescent="0.25">
      <c r="A52" s="291" t="s">
        <v>11</v>
      </c>
      <c r="B52" s="315">
        <v>207900</v>
      </c>
      <c r="C52" s="315">
        <v>117260</v>
      </c>
    </row>
    <row r="53" spans="1:3" s="12" customFormat="1" x14ac:dyDescent="0.25">
      <c r="A53" s="291" t="s">
        <v>12</v>
      </c>
      <c r="B53" s="315">
        <v>7102067</v>
      </c>
      <c r="C53" s="315">
        <v>1243772.6299999999</v>
      </c>
    </row>
    <row r="54" spans="1:3" s="12" customFormat="1" x14ac:dyDescent="0.25">
      <c r="A54" s="291" t="s">
        <v>72</v>
      </c>
      <c r="B54" s="315">
        <v>54000</v>
      </c>
      <c r="C54" s="315">
        <v>35841.480000000003</v>
      </c>
    </row>
    <row r="55" spans="1:3" s="12" customFormat="1" ht="23.25" x14ac:dyDescent="0.25">
      <c r="A55" s="291" t="s">
        <v>80</v>
      </c>
      <c r="B55" s="315">
        <v>35000</v>
      </c>
      <c r="C55" s="315">
        <v>16862.91</v>
      </c>
    </row>
    <row r="56" spans="1:3" s="12" customFormat="1" x14ac:dyDescent="0.25">
      <c r="A56" s="292" t="s">
        <v>5</v>
      </c>
      <c r="B56" s="315">
        <v>0</v>
      </c>
      <c r="C56" s="315">
        <v>0</v>
      </c>
    </row>
    <row r="57" spans="1:3" s="12" customFormat="1" ht="25.5" x14ac:dyDescent="0.25">
      <c r="A57" s="292" t="s">
        <v>6</v>
      </c>
      <c r="B57" s="315">
        <v>6684000</v>
      </c>
      <c r="C57" s="315">
        <v>6580000</v>
      </c>
    </row>
    <row r="58" spans="1:3" s="12" customFormat="1" ht="25.5" x14ac:dyDescent="0.25">
      <c r="A58" s="292" t="s">
        <v>7</v>
      </c>
      <c r="B58" s="315">
        <v>7548058.8499999996</v>
      </c>
      <c r="C58" s="315">
        <v>1904045.5</v>
      </c>
    </row>
    <row r="59" spans="1:3" s="12" customFormat="1" x14ac:dyDescent="0.25">
      <c r="A59" s="10"/>
      <c r="B59" s="307"/>
      <c r="C59" s="307"/>
    </row>
    <row r="60" spans="1:3" s="12" customFormat="1" x14ac:dyDescent="0.25">
      <c r="A60" s="15" t="s">
        <v>0</v>
      </c>
      <c r="B60" s="15" t="s">
        <v>2</v>
      </c>
      <c r="C60" s="15" t="s">
        <v>3</v>
      </c>
    </row>
    <row r="61" spans="1:3" s="12" customFormat="1" x14ac:dyDescent="0.25">
      <c r="A61" s="15" t="s">
        <v>1</v>
      </c>
      <c r="B61" s="15">
        <v>2</v>
      </c>
      <c r="C61" s="15">
        <v>3</v>
      </c>
    </row>
    <row r="62" spans="1:3" s="12" customFormat="1" x14ac:dyDescent="0.25">
      <c r="A62" s="3" t="s">
        <v>20</v>
      </c>
      <c r="B62" s="289">
        <f>B64+B66+B67+B69+B70+B71+B73+B74+B75+B65+B68+B72</f>
        <v>32774800</v>
      </c>
      <c r="C62" s="289">
        <f>C64+C66+C67+C69+C70+C71+C73+C74+C75+C65+C68+C72</f>
        <v>19561975.969999999</v>
      </c>
    </row>
    <row r="63" spans="1:3" s="12" customFormat="1" x14ac:dyDescent="0.25">
      <c r="A63" s="10" t="s">
        <v>4</v>
      </c>
      <c r="B63" s="259"/>
      <c r="C63" s="259"/>
    </row>
    <row r="64" spans="1:3" s="12" customFormat="1" x14ac:dyDescent="0.25">
      <c r="A64" s="291" t="s">
        <v>8</v>
      </c>
      <c r="B64" s="315">
        <v>13937374</v>
      </c>
      <c r="C64" s="315">
        <v>6589980.6799999997</v>
      </c>
    </row>
    <row r="65" spans="1:3" s="12" customFormat="1" x14ac:dyDescent="0.25">
      <c r="A65" s="291" t="s">
        <v>13</v>
      </c>
      <c r="B65" s="315">
        <v>0</v>
      </c>
      <c r="C65" s="315">
        <v>0</v>
      </c>
    </row>
    <row r="66" spans="1:3" s="12" customFormat="1" x14ac:dyDescent="0.25">
      <c r="A66" s="291" t="s">
        <v>9</v>
      </c>
      <c r="B66" s="315">
        <v>4209126</v>
      </c>
      <c r="C66" s="315">
        <v>1977914.77</v>
      </c>
    </row>
    <row r="67" spans="1:3" s="12" customFormat="1" x14ac:dyDescent="0.25">
      <c r="A67" s="291" t="s">
        <v>10</v>
      </c>
      <c r="B67" s="315">
        <v>20000</v>
      </c>
      <c r="C67" s="315">
        <v>7776.15</v>
      </c>
    </row>
    <row r="68" spans="1:3" s="12" customFormat="1" ht="23.25" x14ac:dyDescent="0.25">
      <c r="A68" s="291" t="s">
        <v>14</v>
      </c>
      <c r="B68" s="315">
        <v>0</v>
      </c>
      <c r="C68" s="315"/>
    </row>
    <row r="69" spans="1:3" s="12" customFormat="1" x14ac:dyDescent="0.25">
      <c r="A69" s="291" t="s">
        <v>21</v>
      </c>
      <c r="B69" s="315">
        <v>66870.039999999994</v>
      </c>
      <c r="C69" s="315">
        <v>27659.33</v>
      </c>
    </row>
    <row r="70" spans="1:3" s="12" customFormat="1" x14ac:dyDescent="0.25">
      <c r="A70" s="291" t="s">
        <v>11</v>
      </c>
      <c r="B70" s="315">
        <v>121808</v>
      </c>
      <c r="C70" s="315">
        <v>70207.600000000006</v>
      </c>
    </row>
    <row r="71" spans="1:3" s="12" customFormat="1" x14ac:dyDescent="0.25">
      <c r="A71" s="291" t="s">
        <v>12</v>
      </c>
      <c r="B71" s="315">
        <v>236003.22</v>
      </c>
      <c r="C71" s="315">
        <v>175053.22</v>
      </c>
    </row>
    <row r="72" spans="1:3" s="12" customFormat="1" x14ac:dyDescent="0.25">
      <c r="A72" s="291" t="s">
        <v>72</v>
      </c>
      <c r="B72" s="315">
        <v>53427</v>
      </c>
      <c r="C72" s="315">
        <v>35239.879999999997</v>
      </c>
    </row>
    <row r="73" spans="1:3" s="12" customFormat="1" x14ac:dyDescent="0.25">
      <c r="A73" s="292" t="s">
        <v>5</v>
      </c>
      <c r="B73" s="315">
        <v>9133.84</v>
      </c>
      <c r="C73" s="315">
        <v>9133.84</v>
      </c>
    </row>
    <row r="74" spans="1:3" s="12" customFormat="1" ht="25.5" x14ac:dyDescent="0.25">
      <c r="A74" s="292" t="s">
        <v>6</v>
      </c>
      <c r="B74" s="315">
        <v>9847000</v>
      </c>
      <c r="C74" s="315">
        <v>9567000</v>
      </c>
    </row>
    <row r="75" spans="1:3" s="12" customFormat="1" ht="25.5" x14ac:dyDescent="0.25">
      <c r="A75" s="292" t="s">
        <v>7</v>
      </c>
      <c r="B75" s="315">
        <v>4274057.9000000004</v>
      </c>
      <c r="C75" s="315">
        <v>1102010.5</v>
      </c>
    </row>
    <row r="76" spans="1:3" s="12" customFormat="1" x14ac:dyDescent="0.25">
      <c r="A76" s="14"/>
      <c r="B76" s="14"/>
      <c r="C76" s="14"/>
    </row>
    <row r="77" spans="1:3" s="12" customFormat="1" x14ac:dyDescent="0.25">
      <c r="A77" s="14"/>
      <c r="B77" s="14"/>
      <c r="C77" s="14"/>
    </row>
    <row r="78" spans="1:3" s="12" customFormat="1" x14ac:dyDescent="0.25">
      <c r="A78" s="15" t="s">
        <v>0</v>
      </c>
      <c r="B78" s="15" t="s">
        <v>2</v>
      </c>
      <c r="C78" s="15" t="s">
        <v>3</v>
      </c>
    </row>
    <row r="79" spans="1:3" s="12" customFormat="1" x14ac:dyDescent="0.25">
      <c r="A79" s="15" t="s">
        <v>1</v>
      </c>
      <c r="B79" s="15">
        <v>2</v>
      </c>
      <c r="C79" s="15">
        <v>3</v>
      </c>
    </row>
    <row r="80" spans="1:3" s="12" customFormat="1" x14ac:dyDescent="0.25">
      <c r="A80" s="3" t="s">
        <v>23</v>
      </c>
      <c r="B80" s="289">
        <f>SUM(B82:B95)</f>
        <v>102417570.34</v>
      </c>
      <c r="C80" s="289">
        <f>SUM(C82:C95)</f>
        <v>38330969.43</v>
      </c>
    </row>
    <row r="81" spans="1:3" s="12" customFormat="1" x14ac:dyDescent="0.25">
      <c r="A81" s="10" t="s">
        <v>4</v>
      </c>
      <c r="B81" s="259"/>
      <c r="C81" s="259"/>
    </row>
    <row r="82" spans="1:3" s="12" customFormat="1" x14ac:dyDescent="0.25">
      <c r="A82" s="291" t="s">
        <v>8</v>
      </c>
      <c r="B82" s="303">
        <v>45609184</v>
      </c>
      <c r="C82" s="304">
        <v>9154281.5199999996</v>
      </c>
    </row>
    <row r="83" spans="1:3" s="12" customFormat="1" x14ac:dyDescent="0.25">
      <c r="A83" s="291" t="s">
        <v>13</v>
      </c>
      <c r="B83" s="315">
        <v>4000</v>
      </c>
      <c r="C83" s="315">
        <v>1300</v>
      </c>
    </row>
    <row r="84" spans="1:3" s="12" customFormat="1" x14ac:dyDescent="0.25">
      <c r="A84" s="291" t="s">
        <v>9</v>
      </c>
      <c r="B84" s="315">
        <v>13775216</v>
      </c>
      <c r="C84" s="315">
        <v>2745097.15</v>
      </c>
    </row>
    <row r="85" spans="1:3" s="12" customFormat="1" x14ac:dyDescent="0.25">
      <c r="A85" s="291" t="s">
        <v>10</v>
      </c>
      <c r="B85" s="315">
        <v>20800</v>
      </c>
      <c r="C85" s="315">
        <v>10714.95</v>
      </c>
    </row>
    <row r="86" spans="1:3" s="12" customFormat="1" ht="23.25" x14ac:dyDescent="0.25">
      <c r="A86" s="291" t="s">
        <v>14</v>
      </c>
      <c r="B86" s="315">
        <v>102000</v>
      </c>
      <c r="C86" s="315">
        <v>7500</v>
      </c>
    </row>
    <row r="87" spans="1:3" s="12" customFormat="1" x14ac:dyDescent="0.25">
      <c r="A87" s="291" t="s">
        <v>21</v>
      </c>
      <c r="B87" s="315">
        <v>99000</v>
      </c>
      <c r="C87" s="315">
        <v>25785.68</v>
      </c>
    </row>
    <row r="88" spans="1:3" s="12" customFormat="1" x14ac:dyDescent="0.25">
      <c r="A88" s="291" t="s">
        <v>11</v>
      </c>
      <c r="B88" s="315">
        <v>79000</v>
      </c>
      <c r="C88" s="315">
        <v>37432.76</v>
      </c>
    </row>
    <row r="89" spans="1:3" s="12" customFormat="1" x14ac:dyDescent="0.25">
      <c r="A89" s="291" t="s">
        <v>73</v>
      </c>
      <c r="B89" s="315">
        <v>150000</v>
      </c>
      <c r="C89" s="315">
        <v>30000</v>
      </c>
    </row>
    <row r="90" spans="1:3" s="12" customFormat="1" x14ac:dyDescent="0.25">
      <c r="A90" s="291" t="s">
        <v>12</v>
      </c>
      <c r="B90" s="315">
        <v>11885983</v>
      </c>
      <c r="C90" s="315">
        <v>1210156.3999999999</v>
      </c>
    </row>
    <row r="91" spans="1:3" s="12" customFormat="1" x14ac:dyDescent="0.25">
      <c r="A91" s="291" t="s">
        <v>72</v>
      </c>
      <c r="B91" s="315">
        <v>80000</v>
      </c>
      <c r="C91" s="315">
        <v>61039.06</v>
      </c>
    </row>
    <row r="92" spans="1:3" s="12" customFormat="1" x14ac:dyDescent="0.25">
      <c r="A92" s="291" t="s">
        <v>94</v>
      </c>
      <c r="B92" s="315">
        <v>4000</v>
      </c>
      <c r="C92" s="315"/>
    </row>
    <row r="93" spans="1:3" s="12" customFormat="1" x14ac:dyDescent="0.25">
      <c r="A93" s="292" t="s">
        <v>5</v>
      </c>
      <c r="B93" s="315">
        <v>653000</v>
      </c>
      <c r="C93" s="315">
        <v>43790</v>
      </c>
    </row>
    <row r="94" spans="1:3" s="12" customFormat="1" ht="25.5" x14ac:dyDescent="0.25">
      <c r="A94" s="292" t="s">
        <v>6</v>
      </c>
      <c r="B94" s="315">
        <v>11872008</v>
      </c>
      <c r="C94" s="315">
        <v>11089952.34</v>
      </c>
    </row>
    <row r="95" spans="1:3" s="12" customFormat="1" ht="25.5" x14ac:dyDescent="0.25">
      <c r="A95" s="292" t="s">
        <v>7</v>
      </c>
      <c r="B95" s="315">
        <v>18083379.34</v>
      </c>
      <c r="C95" s="315">
        <v>13913919.57</v>
      </c>
    </row>
    <row r="96" spans="1:3" s="12" customFormat="1" x14ac:dyDescent="0.25">
      <c r="A96" s="14"/>
      <c r="B96" s="14"/>
      <c r="C96" s="14"/>
    </row>
    <row r="97" spans="1:3" s="12" customFormat="1" x14ac:dyDescent="0.25">
      <c r="A97" s="15" t="s">
        <v>0</v>
      </c>
      <c r="B97" s="15" t="s">
        <v>2</v>
      </c>
      <c r="C97" s="15" t="s">
        <v>3</v>
      </c>
    </row>
    <row r="98" spans="1:3" s="12" customFormat="1" x14ac:dyDescent="0.25">
      <c r="A98" s="15" t="s">
        <v>1</v>
      </c>
      <c r="B98" s="15">
        <v>2</v>
      </c>
      <c r="C98" s="15">
        <v>3</v>
      </c>
    </row>
    <row r="99" spans="1:3" s="12" customFormat="1" ht="18" customHeight="1" x14ac:dyDescent="0.25">
      <c r="A99" s="3" t="s">
        <v>24</v>
      </c>
      <c r="B99" s="289">
        <f>SUM(B101:B113)</f>
        <v>56416720</v>
      </c>
      <c r="C99" s="289">
        <f>SUM(C101:C113)</f>
        <v>25427536.510000002</v>
      </c>
    </row>
    <row r="100" spans="1:3" s="12" customFormat="1" x14ac:dyDescent="0.25">
      <c r="A100" s="10" t="s">
        <v>4</v>
      </c>
      <c r="B100" s="259"/>
      <c r="C100" s="259"/>
    </row>
    <row r="101" spans="1:3" s="12" customFormat="1" x14ac:dyDescent="0.25">
      <c r="A101" s="13" t="s">
        <v>8</v>
      </c>
      <c r="B101" s="315">
        <v>28483828</v>
      </c>
      <c r="C101" s="315">
        <v>14015676.139999999</v>
      </c>
    </row>
    <row r="102" spans="1:3" s="12" customFormat="1" x14ac:dyDescent="0.25">
      <c r="A102" s="13" t="s">
        <v>13</v>
      </c>
      <c r="B102" s="315">
        <v>0</v>
      </c>
      <c r="C102" s="315">
        <v>0</v>
      </c>
    </row>
    <row r="103" spans="1:3" s="12" customFormat="1" x14ac:dyDescent="0.25">
      <c r="A103" s="13" t="s">
        <v>9</v>
      </c>
      <c r="B103" s="315">
        <v>8576672</v>
      </c>
      <c r="C103" s="315">
        <v>4183441.4299999997</v>
      </c>
    </row>
    <row r="104" spans="1:3" s="12" customFormat="1" x14ac:dyDescent="0.25">
      <c r="A104" s="13" t="s">
        <v>10</v>
      </c>
      <c r="B104" s="315">
        <v>122420</v>
      </c>
      <c r="C104" s="315">
        <v>46449.279999999999</v>
      </c>
    </row>
    <row r="105" spans="1:3" s="12" customFormat="1" ht="23.25" x14ac:dyDescent="0.25">
      <c r="A105" s="13" t="s">
        <v>14</v>
      </c>
      <c r="B105" s="315">
        <v>0</v>
      </c>
      <c r="C105" s="315">
        <v>0</v>
      </c>
    </row>
    <row r="106" spans="1:3" s="12" customFormat="1" x14ac:dyDescent="0.25">
      <c r="A106" s="13" t="s">
        <v>21</v>
      </c>
      <c r="B106" s="315">
        <v>470479</v>
      </c>
      <c r="C106" s="315">
        <v>257632.64000000001</v>
      </c>
    </row>
    <row r="107" spans="1:3" s="12" customFormat="1" x14ac:dyDescent="0.25">
      <c r="A107" s="13" t="s">
        <v>11</v>
      </c>
      <c r="B107" s="315">
        <v>295621</v>
      </c>
      <c r="C107" s="315">
        <v>87709.48</v>
      </c>
    </row>
    <row r="108" spans="1:3" s="12" customFormat="1" x14ac:dyDescent="0.25">
      <c r="A108" s="13" t="s">
        <v>12</v>
      </c>
      <c r="B108" s="315">
        <v>8904700</v>
      </c>
      <c r="C108" s="307">
        <v>810210</v>
      </c>
    </row>
    <row r="109" spans="1:3" s="12" customFormat="1" x14ac:dyDescent="0.25">
      <c r="A109" s="13" t="s">
        <v>72</v>
      </c>
      <c r="B109" s="315">
        <v>95886</v>
      </c>
      <c r="C109" s="307">
        <v>19977.53</v>
      </c>
    </row>
    <row r="110" spans="1:3" s="12" customFormat="1" ht="14.25" customHeight="1" x14ac:dyDescent="0.25">
      <c r="A110" s="13" t="s">
        <v>90</v>
      </c>
      <c r="B110" s="315">
        <v>147500</v>
      </c>
      <c r="C110" s="307">
        <v>81153.2</v>
      </c>
    </row>
    <row r="111" spans="1:3" s="12" customFormat="1" x14ac:dyDescent="0.25">
      <c r="A111" s="13" t="s">
        <v>5</v>
      </c>
      <c r="B111" s="315">
        <v>78000</v>
      </c>
      <c r="C111" s="307">
        <v>46832.45</v>
      </c>
    </row>
    <row r="112" spans="1:3" s="12" customFormat="1" ht="25.5" x14ac:dyDescent="0.25">
      <c r="A112" s="10" t="s">
        <v>6</v>
      </c>
      <c r="B112" s="315">
        <v>3771967</v>
      </c>
      <c r="C112" s="315">
        <v>3655863.56</v>
      </c>
    </row>
    <row r="113" spans="1:3" s="12" customFormat="1" ht="25.5" x14ac:dyDescent="0.25">
      <c r="A113" s="10" t="s">
        <v>7</v>
      </c>
      <c r="B113" s="315">
        <v>5469647</v>
      </c>
      <c r="C113" s="315">
        <v>2222590.7999999998</v>
      </c>
    </row>
    <row r="114" spans="1:3" s="12" customFormat="1" x14ac:dyDescent="0.25">
      <c r="A114" s="14"/>
      <c r="B114" s="14"/>
      <c r="C114" s="14"/>
    </row>
    <row r="115" spans="1:3" s="12" customFormat="1" x14ac:dyDescent="0.25">
      <c r="A115" s="15" t="s">
        <v>0</v>
      </c>
      <c r="B115" s="15" t="s">
        <v>2</v>
      </c>
      <c r="C115" s="15" t="s">
        <v>3</v>
      </c>
    </row>
    <row r="116" spans="1:3" s="12" customFormat="1" x14ac:dyDescent="0.25">
      <c r="A116" s="15" t="s">
        <v>1</v>
      </c>
      <c r="B116" s="15">
        <v>2</v>
      </c>
      <c r="C116" s="15">
        <v>3</v>
      </c>
    </row>
    <row r="117" spans="1:3" s="12" customFormat="1" x14ac:dyDescent="0.25">
      <c r="A117" s="3" t="s">
        <v>25</v>
      </c>
      <c r="B117" s="8">
        <f>SUM(B119:B130)</f>
        <v>57386893.25</v>
      </c>
      <c r="C117" s="8">
        <f>SUM(C119:C130)</f>
        <v>20865893.75</v>
      </c>
    </row>
    <row r="118" spans="1:3" s="12" customFormat="1" x14ac:dyDescent="0.25">
      <c r="A118" s="10" t="s">
        <v>4</v>
      </c>
      <c r="B118" s="11"/>
      <c r="C118" s="11"/>
    </row>
    <row r="119" spans="1:3" s="12" customFormat="1" x14ac:dyDescent="0.25">
      <c r="A119" s="13" t="s">
        <v>8</v>
      </c>
      <c r="B119" s="315">
        <v>29164873.699999999</v>
      </c>
      <c r="C119" s="315">
        <v>11554388.08</v>
      </c>
    </row>
    <row r="120" spans="1:3" s="12" customFormat="1" x14ac:dyDescent="0.25">
      <c r="A120" s="13" t="s">
        <v>13</v>
      </c>
      <c r="B120" s="315">
        <v>37173.879999999997</v>
      </c>
      <c r="C120" s="315">
        <v>20681.04</v>
      </c>
    </row>
    <row r="121" spans="1:3" s="12" customFormat="1" x14ac:dyDescent="0.25">
      <c r="A121" s="13" t="s">
        <v>9</v>
      </c>
      <c r="B121" s="315">
        <v>8807752.4199999999</v>
      </c>
      <c r="C121" s="315">
        <v>2872689.2</v>
      </c>
    </row>
    <row r="122" spans="1:3" s="12" customFormat="1" x14ac:dyDescent="0.25">
      <c r="A122" s="13" t="s">
        <v>10</v>
      </c>
      <c r="B122" s="315">
        <v>146000</v>
      </c>
      <c r="C122" s="315">
        <v>61671.799999999988</v>
      </c>
    </row>
    <row r="123" spans="1:3" s="12" customFormat="1" ht="23.25" x14ac:dyDescent="0.25">
      <c r="A123" s="13" t="s">
        <v>14</v>
      </c>
      <c r="B123" s="315"/>
      <c r="C123" s="315"/>
    </row>
    <row r="124" spans="1:3" s="12" customFormat="1" x14ac:dyDescent="0.25">
      <c r="A124" s="13" t="s">
        <v>21</v>
      </c>
      <c r="B124" s="315">
        <v>505000</v>
      </c>
      <c r="C124" s="315">
        <v>140740.78</v>
      </c>
    </row>
    <row r="125" spans="1:3" s="12" customFormat="1" x14ac:dyDescent="0.25">
      <c r="A125" s="13" t="s">
        <v>11</v>
      </c>
      <c r="B125" s="315">
        <v>439000</v>
      </c>
      <c r="C125" s="315">
        <v>62886.879999999997</v>
      </c>
    </row>
    <row r="126" spans="1:3" s="12" customFormat="1" x14ac:dyDescent="0.25">
      <c r="A126" s="13" t="s">
        <v>12</v>
      </c>
      <c r="B126" s="315">
        <v>4977643.25</v>
      </c>
      <c r="C126" s="315">
        <v>991438.55</v>
      </c>
    </row>
    <row r="127" spans="1:3" s="12" customFormat="1" x14ac:dyDescent="0.25">
      <c r="A127" s="13" t="s">
        <v>72</v>
      </c>
      <c r="B127" s="315">
        <v>182000</v>
      </c>
      <c r="C127" s="315">
        <v>28228.42</v>
      </c>
    </row>
    <row r="128" spans="1:3" s="12" customFormat="1" x14ac:dyDescent="0.25">
      <c r="A128" s="10" t="s">
        <v>5</v>
      </c>
      <c r="B128" s="315">
        <v>58000</v>
      </c>
      <c r="C128" s="315"/>
    </row>
    <row r="129" spans="1:3" s="12" customFormat="1" ht="25.5" x14ac:dyDescent="0.25">
      <c r="A129" s="10" t="s">
        <v>6</v>
      </c>
      <c r="B129" s="315">
        <v>6928387.5</v>
      </c>
      <c r="C129" s="315">
        <v>2465105</v>
      </c>
    </row>
    <row r="130" spans="1:3" s="12" customFormat="1" ht="25.5" x14ac:dyDescent="0.25">
      <c r="A130" s="10" t="s">
        <v>7</v>
      </c>
      <c r="B130" s="315">
        <v>6141062.5</v>
      </c>
      <c r="C130" s="315">
        <v>2668064.0000000005</v>
      </c>
    </row>
    <row r="131" spans="1:3" s="12" customFormat="1" x14ac:dyDescent="0.25">
      <c r="A131" s="14"/>
      <c r="B131" s="14"/>
      <c r="C131" s="14"/>
    </row>
    <row r="132" spans="1:3" s="12" customFormat="1" ht="15.75" x14ac:dyDescent="0.25">
      <c r="A132" s="16" t="s">
        <v>0</v>
      </c>
      <c r="B132" s="16" t="s">
        <v>2</v>
      </c>
      <c r="C132" s="16" t="s">
        <v>3</v>
      </c>
    </row>
    <row r="133" spans="1:3" s="12" customFormat="1" ht="15.75" x14ac:dyDescent="0.25">
      <c r="A133" s="16" t="s">
        <v>1</v>
      </c>
      <c r="B133" s="16">
        <v>2</v>
      </c>
      <c r="C133" s="16">
        <v>3</v>
      </c>
    </row>
    <row r="134" spans="1:3" s="12" customFormat="1" x14ac:dyDescent="0.25">
      <c r="A134" s="3" t="s">
        <v>26</v>
      </c>
      <c r="B134" s="8">
        <f>SUM(B136:B146)</f>
        <v>41919400.93</v>
      </c>
      <c r="C134" s="8">
        <f>SUM(C136:C146)</f>
        <v>15795690.370000003</v>
      </c>
    </row>
    <row r="135" spans="1:3" s="12" customFormat="1" ht="15.75" x14ac:dyDescent="0.25">
      <c r="A135" s="17" t="s">
        <v>4</v>
      </c>
      <c r="B135" s="18"/>
      <c r="C135" s="18"/>
    </row>
    <row r="136" spans="1:3" s="12" customFormat="1" x14ac:dyDescent="0.25">
      <c r="A136" s="19" t="s">
        <v>8</v>
      </c>
      <c r="B136" s="315">
        <v>22420444</v>
      </c>
      <c r="C136" s="315">
        <v>6781863.0300000003</v>
      </c>
    </row>
    <row r="137" spans="1:3" s="12" customFormat="1" x14ac:dyDescent="0.25">
      <c r="A137" s="19" t="s">
        <v>13</v>
      </c>
      <c r="B137" s="315"/>
      <c r="C137" s="315"/>
    </row>
    <row r="138" spans="1:3" s="12" customFormat="1" x14ac:dyDescent="0.25">
      <c r="A138" s="19" t="s">
        <v>9</v>
      </c>
      <c r="B138" s="315">
        <v>6771186</v>
      </c>
      <c r="C138" s="315">
        <v>2443897.7600000002</v>
      </c>
    </row>
    <row r="139" spans="1:3" s="12" customFormat="1" x14ac:dyDescent="0.25">
      <c r="A139" s="19" t="s">
        <v>10</v>
      </c>
      <c r="B139" s="315">
        <v>60000</v>
      </c>
      <c r="C139" s="315">
        <v>30702.629999999997</v>
      </c>
    </row>
    <row r="140" spans="1:3" s="12" customFormat="1" ht="27" customHeight="1" x14ac:dyDescent="0.25">
      <c r="A140" s="19" t="s">
        <v>14</v>
      </c>
      <c r="B140" s="315"/>
      <c r="C140" s="315"/>
    </row>
    <row r="141" spans="1:3" s="12" customFormat="1" x14ac:dyDescent="0.25">
      <c r="A141" s="19" t="s">
        <v>15</v>
      </c>
      <c r="B141" s="315">
        <v>265000</v>
      </c>
      <c r="C141" s="315">
        <v>141092.15000000002</v>
      </c>
    </row>
    <row r="142" spans="1:3" s="12" customFormat="1" x14ac:dyDescent="0.25">
      <c r="A142" s="19" t="s">
        <v>11</v>
      </c>
      <c r="B142" s="315">
        <v>50000</v>
      </c>
      <c r="C142" s="315">
        <v>30706</v>
      </c>
    </row>
    <row r="143" spans="1:3" s="12" customFormat="1" x14ac:dyDescent="0.25">
      <c r="A143" s="19" t="s">
        <v>12</v>
      </c>
      <c r="B143" s="315">
        <v>3695000</v>
      </c>
      <c r="C143" s="315">
        <v>3272330.13</v>
      </c>
    </row>
    <row r="144" spans="1:3" s="12" customFormat="1" x14ac:dyDescent="0.25">
      <c r="A144" s="10" t="s">
        <v>5</v>
      </c>
      <c r="B144" s="315">
        <v>50000</v>
      </c>
      <c r="C144" s="315">
        <v>48547.99</v>
      </c>
    </row>
    <row r="145" spans="1:3" s="12" customFormat="1" ht="25.5" x14ac:dyDescent="0.25">
      <c r="A145" s="10" t="s">
        <v>6</v>
      </c>
      <c r="B145" s="315">
        <v>150000</v>
      </c>
      <c r="C145" s="315">
        <v>133712</v>
      </c>
    </row>
    <row r="146" spans="1:3" s="12" customFormat="1" ht="25.5" x14ac:dyDescent="0.25">
      <c r="A146" s="10" t="s">
        <v>7</v>
      </c>
      <c r="B146" s="315">
        <v>8457770.9299999997</v>
      </c>
      <c r="C146" s="315">
        <v>2912838.6799999997</v>
      </c>
    </row>
    <row r="147" spans="1:3" s="12" customFormat="1" x14ac:dyDescent="0.25">
      <c r="A147" s="14"/>
      <c r="B147" s="14"/>
      <c r="C147" s="14"/>
    </row>
    <row r="148" spans="1:3" s="12" customFormat="1" x14ac:dyDescent="0.25">
      <c r="A148" s="21" t="s">
        <v>0</v>
      </c>
      <c r="B148" s="21" t="s">
        <v>2</v>
      </c>
      <c r="C148" s="21" t="s">
        <v>3</v>
      </c>
    </row>
    <row r="149" spans="1:3" s="12" customFormat="1" x14ac:dyDescent="0.25">
      <c r="A149" s="21" t="s">
        <v>1</v>
      </c>
      <c r="B149" s="21">
        <v>2</v>
      </c>
      <c r="C149" s="21">
        <v>3</v>
      </c>
    </row>
    <row r="150" spans="1:3" s="12" customFormat="1" x14ac:dyDescent="0.25">
      <c r="A150" s="4" t="s">
        <v>27</v>
      </c>
      <c r="B150" s="76">
        <f>B152+B154+B155+B156+B158+B159+B161+B162+B163+B153+B157+B160</f>
        <v>96438500</v>
      </c>
      <c r="C150" s="76">
        <f>C152+C154+C155+C156+C158+C159+C161+C162+C163+C153+C157+C160</f>
        <v>48742244.460000001</v>
      </c>
    </row>
    <row r="151" spans="1:3" s="12" customFormat="1" x14ac:dyDescent="0.25">
      <c r="A151" s="23" t="s">
        <v>4</v>
      </c>
      <c r="B151" s="77"/>
      <c r="C151" s="77"/>
    </row>
    <row r="152" spans="1:3" s="12" customFormat="1" x14ac:dyDescent="0.25">
      <c r="A152" s="264" t="s">
        <v>8</v>
      </c>
      <c r="B152" s="230">
        <v>69550000</v>
      </c>
      <c r="C152" s="230">
        <v>34835951.299999997</v>
      </c>
    </row>
    <row r="153" spans="1:3" s="12" customFormat="1" x14ac:dyDescent="0.25">
      <c r="A153" s="264" t="s">
        <v>83</v>
      </c>
      <c r="B153" s="230">
        <v>65100</v>
      </c>
      <c r="C153" s="230">
        <v>57279.99</v>
      </c>
    </row>
    <row r="154" spans="1:3" s="12" customFormat="1" x14ac:dyDescent="0.25">
      <c r="A154" s="264" t="s">
        <v>9</v>
      </c>
      <c r="B154" s="230">
        <v>21004100</v>
      </c>
      <c r="C154" s="230">
        <v>10387007.060000001</v>
      </c>
    </row>
    <row r="155" spans="1:3" s="12" customFormat="1" x14ac:dyDescent="0.25">
      <c r="A155" s="264" t="s">
        <v>10</v>
      </c>
      <c r="B155" s="230">
        <v>58000</v>
      </c>
      <c r="C155" s="230">
        <v>27106.880000000001</v>
      </c>
    </row>
    <row r="156" spans="1:3" s="12" customFormat="1" x14ac:dyDescent="0.25">
      <c r="A156" s="264" t="s">
        <v>15</v>
      </c>
      <c r="B156" s="230">
        <v>640500</v>
      </c>
      <c r="C156" s="230">
        <v>336178.45</v>
      </c>
    </row>
    <row r="157" spans="1:3" s="12" customFormat="1" ht="23.25" x14ac:dyDescent="0.25">
      <c r="A157" s="264" t="s">
        <v>14</v>
      </c>
      <c r="B157" s="230">
        <v>20000</v>
      </c>
      <c r="C157" s="230"/>
    </row>
    <row r="158" spans="1:3" s="12" customFormat="1" x14ac:dyDescent="0.25">
      <c r="A158" s="264" t="s">
        <v>11</v>
      </c>
      <c r="B158" s="230">
        <v>461400</v>
      </c>
      <c r="C158" s="230">
        <v>171280</v>
      </c>
    </row>
    <row r="159" spans="1:3" s="12" customFormat="1" x14ac:dyDescent="0.25">
      <c r="A159" s="264" t="s">
        <v>12</v>
      </c>
      <c r="B159" s="230">
        <v>907000</v>
      </c>
      <c r="C159" s="230">
        <v>406817</v>
      </c>
    </row>
    <row r="160" spans="1:3" s="12" customFormat="1" x14ac:dyDescent="0.25">
      <c r="A160" s="264" t="s">
        <v>74</v>
      </c>
      <c r="B160" s="230">
        <v>137000</v>
      </c>
      <c r="C160" s="230">
        <v>4747.8</v>
      </c>
    </row>
    <row r="161" spans="1:3" s="12" customFormat="1" x14ac:dyDescent="0.25">
      <c r="A161" s="265" t="s">
        <v>5</v>
      </c>
      <c r="B161" s="230">
        <v>161900</v>
      </c>
      <c r="C161" s="230">
        <v>19151</v>
      </c>
    </row>
    <row r="162" spans="1:3" s="12" customFormat="1" ht="25.5" x14ac:dyDescent="0.25">
      <c r="A162" s="265" t="s">
        <v>6</v>
      </c>
      <c r="B162" s="230">
        <v>70000</v>
      </c>
      <c r="C162" s="230"/>
    </row>
    <row r="163" spans="1:3" s="12" customFormat="1" ht="25.5" x14ac:dyDescent="0.25">
      <c r="A163" s="265" t="s">
        <v>7</v>
      </c>
      <c r="B163" s="230">
        <v>3363500</v>
      </c>
      <c r="C163" s="230">
        <v>2496724.98</v>
      </c>
    </row>
    <row r="164" spans="1:3" s="12" customFormat="1" x14ac:dyDescent="0.25">
      <c r="A164" s="287"/>
      <c r="B164" s="230"/>
      <c r="C164" s="230"/>
    </row>
    <row r="165" spans="1:3" s="12" customFormat="1" x14ac:dyDescent="0.25">
      <c r="A165" s="14"/>
      <c r="B165" s="230"/>
      <c r="C165" s="230"/>
    </row>
    <row r="166" spans="1:3" s="12" customFormat="1" x14ac:dyDescent="0.25">
      <c r="A166" s="15" t="s">
        <v>0</v>
      </c>
      <c r="B166" s="15" t="s">
        <v>2</v>
      </c>
      <c r="C166" s="15" t="s">
        <v>3</v>
      </c>
    </row>
    <row r="167" spans="1:3" s="12" customFormat="1" x14ac:dyDescent="0.25">
      <c r="A167" s="15" t="s">
        <v>1</v>
      </c>
      <c r="B167" s="15">
        <v>2</v>
      </c>
      <c r="C167" s="15">
        <v>3</v>
      </c>
    </row>
    <row r="168" spans="1:3" s="12" customFormat="1" x14ac:dyDescent="0.25">
      <c r="A168" s="3" t="s">
        <v>28</v>
      </c>
      <c r="B168" s="289">
        <f>SUM(B170:B181)</f>
        <v>22120700</v>
      </c>
      <c r="C168" s="289">
        <f>SUM(C170:C181)</f>
        <v>10880248.57</v>
      </c>
    </row>
    <row r="169" spans="1:3" s="12" customFormat="1" x14ac:dyDescent="0.25">
      <c r="A169" s="10" t="s">
        <v>4</v>
      </c>
      <c r="B169" s="259"/>
      <c r="C169" s="259"/>
    </row>
    <row r="170" spans="1:3" s="12" customFormat="1" x14ac:dyDescent="0.25">
      <c r="A170" s="13" t="s">
        <v>8</v>
      </c>
      <c r="B170" s="315">
        <v>14532470.880000001</v>
      </c>
      <c r="C170" s="315">
        <v>7197470.8799999999</v>
      </c>
    </row>
    <row r="171" spans="1:3" s="12" customFormat="1" x14ac:dyDescent="0.25">
      <c r="A171" s="291" t="s">
        <v>95</v>
      </c>
      <c r="B171" s="315">
        <v>2529.12</v>
      </c>
      <c r="C171" s="315">
        <v>2529.12</v>
      </c>
    </row>
    <row r="172" spans="1:3" s="12" customFormat="1" x14ac:dyDescent="0.25">
      <c r="A172" s="13" t="s">
        <v>13</v>
      </c>
      <c r="B172" s="315"/>
      <c r="C172" s="315"/>
    </row>
    <row r="173" spans="1:3" s="12" customFormat="1" x14ac:dyDescent="0.25">
      <c r="A173" s="13" t="s">
        <v>9</v>
      </c>
      <c r="B173" s="315">
        <v>4390000</v>
      </c>
      <c r="C173" s="303">
        <v>2144799.5699999998</v>
      </c>
    </row>
    <row r="174" spans="1:3" s="12" customFormat="1" x14ac:dyDescent="0.25">
      <c r="A174" s="13" t="s">
        <v>10</v>
      </c>
      <c r="B174" s="315"/>
      <c r="C174" s="315"/>
    </row>
    <row r="175" spans="1:3" s="12" customFormat="1" ht="23.25" x14ac:dyDescent="0.25">
      <c r="A175" s="13" t="s">
        <v>14</v>
      </c>
      <c r="B175" s="315"/>
      <c r="C175" s="315"/>
    </row>
    <row r="176" spans="1:3" s="12" customFormat="1" x14ac:dyDescent="0.25">
      <c r="A176" s="13" t="s">
        <v>11</v>
      </c>
      <c r="B176" s="315">
        <v>184061</v>
      </c>
      <c r="C176" s="315">
        <v>46659</v>
      </c>
    </row>
    <row r="177" spans="1:3" s="12" customFormat="1" x14ac:dyDescent="0.25">
      <c r="A177" s="13" t="s">
        <v>12</v>
      </c>
      <c r="B177" s="315">
        <v>1004990</v>
      </c>
      <c r="C177" s="315">
        <v>499690</v>
      </c>
    </row>
    <row r="178" spans="1:3" s="12" customFormat="1" x14ac:dyDescent="0.25">
      <c r="A178" s="13" t="s">
        <v>72</v>
      </c>
      <c r="B178" s="315">
        <v>40000</v>
      </c>
      <c r="C178" s="315"/>
    </row>
    <row r="179" spans="1:3" s="12" customFormat="1" x14ac:dyDescent="0.25">
      <c r="A179" s="10" t="s">
        <v>5</v>
      </c>
      <c r="B179" s="315">
        <v>0</v>
      </c>
      <c r="C179" s="315">
        <v>0</v>
      </c>
    </row>
    <row r="180" spans="1:3" s="12" customFormat="1" ht="25.5" x14ac:dyDescent="0.25">
      <c r="A180" s="10" t="s">
        <v>6</v>
      </c>
      <c r="B180" s="315">
        <v>240000</v>
      </c>
      <c r="C180" s="315">
        <v>0</v>
      </c>
    </row>
    <row r="181" spans="1:3" s="12" customFormat="1" ht="25.5" x14ac:dyDescent="0.25">
      <c r="A181" s="10" t="s">
        <v>7</v>
      </c>
      <c r="B181" s="315">
        <v>1726649</v>
      </c>
      <c r="C181" s="315">
        <v>989100</v>
      </c>
    </row>
    <row r="182" spans="1:3" s="12" customFormat="1" x14ac:dyDescent="0.25">
      <c r="A182" s="14"/>
      <c r="B182" s="14"/>
      <c r="C182" s="14"/>
    </row>
    <row r="183" spans="1:3" s="12" customFormat="1" x14ac:dyDescent="0.25">
      <c r="A183" s="15" t="s">
        <v>0</v>
      </c>
      <c r="B183" s="15" t="s">
        <v>2</v>
      </c>
      <c r="C183" s="15" t="s">
        <v>3</v>
      </c>
    </row>
    <row r="184" spans="1:3" s="12" customFormat="1" x14ac:dyDescent="0.25">
      <c r="A184" s="15" t="s">
        <v>1</v>
      </c>
      <c r="B184" s="15">
        <v>2</v>
      </c>
      <c r="C184" s="15">
        <v>3</v>
      </c>
    </row>
    <row r="185" spans="1:3" s="12" customFormat="1" x14ac:dyDescent="0.25">
      <c r="A185" s="3" t="s">
        <v>29</v>
      </c>
      <c r="B185" s="8">
        <f>SUM(B187:B200)</f>
        <v>22145543.859999999</v>
      </c>
      <c r="C185" s="8">
        <f>SUM(C187:C198)</f>
        <v>10191648.459999997</v>
      </c>
    </row>
    <row r="186" spans="1:3" s="12" customFormat="1" x14ac:dyDescent="0.25">
      <c r="A186" s="10" t="s">
        <v>4</v>
      </c>
      <c r="B186" s="11"/>
      <c r="C186" s="11">
        <v>0</v>
      </c>
    </row>
    <row r="187" spans="1:3" s="12" customFormat="1" x14ac:dyDescent="0.25">
      <c r="A187" s="291" t="s">
        <v>8</v>
      </c>
      <c r="B187" s="315">
        <v>13500000</v>
      </c>
      <c r="C187" s="315">
        <v>6674433.5899999999</v>
      </c>
    </row>
    <row r="188" spans="1:3" s="12" customFormat="1" ht="23.25" x14ac:dyDescent="0.25">
      <c r="A188" s="291" t="s">
        <v>49</v>
      </c>
      <c r="B188" s="315"/>
      <c r="C188" s="315">
        <v>7462</v>
      </c>
    </row>
    <row r="189" spans="1:3" s="12" customFormat="1" x14ac:dyDescent="0.25">
      <c r="A189" s="291" t="s">
        <v>9</v>
      </c>
      <c r="B189" s="315">
        <v>4077000</v>
      </c>
      <c r="C189" s="315">
        <v>1984781.44</v>
      </c>
    </row>
    <row r="190" spans="1:3" s="12" customFormat="1" x14ac:dyDescent="0.25">
      <c r="A190" s="291" t="s">
        <v>10</v>
      </c>
      <c r="B190" s="315">
        <v>30000</v>
      </c>
      <c r="C190" s="315">
        <v>9623.7900000000009</v>
      </c>
    </row>
    <row r="191" spans="1:3" s="12" customFormat="1" ht="23.25" x14ac:dyDescent="0.25">
      <c r="A191" s="291" t="s">
        <v>14</v>
      </c>
      <c r="B191" s="315">
        <v>8000</v>
      </c>
      <c r="C191" s="315">
        <v>115444.94</v>
      </c>
    </row>
    <row r="192" spans="1:3" s="12" customFormat="1" x14ac:dyDescent="0.25">
      <c r="A192" s="291" t="s">
        <v>11</v>
      </c>
      <c r="B192" s="315">
        <v>434000</v>
      </c>
      <c r="C192" s="315">
        <v>227293</v>
      </c>
    </row>
    <row r="193" spans="1:3" s="12" customFormat="1" x14ac:dyDescent="0.25">
      <c r="A193" s="291" t="s">
        <v>12</v>
      </c>
      <c r="B193" s="315">
        <v>858450</v>
      </c>
      <c r="C193" s="315">
        <v>17783.43</v>
      </c>
    </row>
    <row r="194" spans="1:3" s="12" customFormat="1" x14ac:dyDescent="0.25">
      <c r="A194" s="292" t="s">
        <v>5</v>
      </c>
      <c r="B194" s="315">
        <v>120000</v>
      </c>
      <c r="C194" s="315">
        <v>13096.19</v>
      </c>
    </row>
    <row r="195" spans="1:3" s="12" customFormat="1" x14ac:dyDescent="0.25">
      <c r="A195" s="292" t="s">
        <v>72</v>
      </c>
      <c r="B195" s="315">
        <v>42000</v>
      </c>
      <c r="C195" s="315">
        <v>250</v>
      </c>
    </row>
    <row r="196" spans="1:3" s="12" customFormat="1" ht="25.5" x14ac:dyDescent="0.25">
      <c r="A196" s="292" t="s">
        <v>84</v>
      </c>
      <c r="B196" s="315">
        <v>600</v>
      </c>
      <c r="C196" s="315">
        <v>114848.1</v>
      </c>
    </row>
    <row r="197" spans="1:3" s="12" customFormat="1" ht="25.5" x14ac:dyDescent="0.25">
      <c r="A197" s="292" t="s">
        <v>6</v>
      </c>
      <c r="B197" s="315">
        <v>196050</v>
      </c>
      <c r="C197" s="315">
        <v>930706.98</v>
      </c>
    </row>
    <row r="198" spans="1:3" s="12" customFormat="1" ht="25.5" x14ac:dyDescent="0.25">
      <c r="A198" s="292" t="s">
        <v>7</v>
      </c>
      <c r="B198" s="315">
        <v>2586443.86</v>
      </c>
      <c r="C198" s="315">
        <v>95925</v>
      </c>
    </row>
    <row r="199" spans="1:3" s="12" customFormat="1" x14ac:dyDescent="0.25">
      <c r="A199" s="293" t="s">
        <v>16</v>
      </c>
      <c r="B199" s="315">
        <v>250000</v>
      </c>
      <c r="C199" s="315">
        <v>0</v>
      </c>
    </row>
    <row r="200" spans="1:3" s="12" customFormat="1" x14ac:dyDescent="0.25">
      <c r="A200" s="293" t="s">
        <v>15</v>
      </c>
      <c r="B200" s="293">
        <v>43000</v>
      </c>
      <c r="C200" s="315">
        <v>0</v>
      </c>
    </row>
    <row r="201" spans="1:3" s="12" customFormat="1" x14ac:dyDescent="0.25">
      <c r="A201" s="14"/>
      <c r="B201" s="14"/>
      <c r="C201" s="14"/>
    </row>
    <row r="202" spans="1:3" s="12" customFormat="1" x14ac:dyDescent="0.25">
      <c r="A202" s="15" t="s">
        <v>0</v>
      </c>
      <c r="B202" s="15" t="s">
        <v>2</v>
      </c>
      <c r="C202" s="15" t="s">
        <v>3</v>
      </c>
    </row>
    <row r="203" spans="1:3" s="12" customFormat="1" x14ac:dyDescent="0.25">
      <c r="A203" s="15" t="s">
        <v>1</v>
      </c>
      <c r="B203" s="15">
        <v>2</v>
      </c>
      <c r="C203" s="15">
        <v>3</v>
      </c>
    </row>
    <row r="204" spans="1:3" s="12" customFormat="1" x14ac:dyDescent="0.25">
      <c r="A204" s="3" t="s">
        <v>36</v>
      </c>
      <c r="B204" s="289">
        <f>B206+B208+B209+B211+B212+B213+B214+B215+B216+B207+B210+B218</f>
        <v>8449468.2300000004</v>
      </c>
      <c r="C204" s="289">
        <f>C206+C208+C209+C211+C212+C213+C214+C215+C216+C207+C210+C218</f>
        <v>4199730.21</v>
      </c>
    </row>
    <row r="205" spans="1:3" s="12" customFormat="1" x14ac:dyDescent="0.25">
      <c r="A205" s="10" t="s">
        <v>4</v>
      </c>
      <c r="B205" s="259"/>
      <c r="C205" s="259"/>
    </row>
    <row r="206" spans="1:3" s="12" customFormat="1" x14ac:dyDescent="0.25">
      <c r="A206" s="291" t="s">
        <v>8</v>
      </c>
      <c r="B206" s="315">
        <v>6000000</v>
      </c>
      <c r="C206" s="315">
        <v>2973891.0900000003</v>
      </c>
    </row>
    <row r="207" spans="1:3" s="12" customFormat="1" x14ac:dyDescent="0.25">
      <c r="A207" s="291" t="s">
        <v>13</v>
      </c>
      <c r="B207" s="315">
        <v>2400</v>
      </c>
      <c r="C207" s="315">
        <v>315</v>
      </c>
    </row>
    <row r="208" spans="1:3" s="12" customFormat="1" x14ac:dyDescent="0.25">
      <c r="A208" s="291" t="s">
        <v>9</v>
      </c>
      <c r="B208" s="315">
        <v>1802000</v>
      </c>
      <c r="C208" s="315">
        <v>892084.76</v>
      </c>
    </row>
    <row r="209" spans="1:3" s="12" customFormat="1" ht="23.25" x14ac:dyDescent="0.25">
      <c r="A209" s="291" t="s">
        <v>84</v>
      </c>
      <c r="B209" s="315">
        <v>10000</v>
      </c>
      <c r="C209" s="315">
        <v>7727.19</v>
      </c>
    </row>
    <row r="210" spans="1:3" s="12" customFormat="1" x14ac:dyDescent="0.25">
      <c r="A210" s="291" t="s">
        <v>10</v>
      </c>
      <c r="B210" s="315">
        <v>32770</v>
      </c>
      <c r="C210" s="315">
        <v>11692.34</v>
      </c>
    </row>
    <row r="211" spans="1:3" s="12" customFormat="1" ht="23.25" x14ac:dyDescent="0.25">
      <c r="A211" s="291" t="s">
        <v>14</v>
      </c>
      <c r="B211" s="315">
        <v>0</v>
      </c>
      <c r="C211" s="315"/>
    </row>
    <row r="212" spans="1:3" s="12" customFormat="1" x14ac:dyDescent="0.25">
      <c r="A212" s="291" t="s">
        <v>15</v>
      </c>
      <c r="B212" s="315">
        <v>95600</v>
      </c>
      <c r="C212" s="315">
        <v>30753.91</v>
      </c>
    </row>
    <row r="213" spans="1:3" s="12" customFormat="1" x14ac:dyDescent="0.25">
      <c r="A213" s="291" t="s">
        <v>11</v>
      </c>
      <c r="B213" s="315">
        <v>82975.12</v>
      </c>
      <c r="C213" s="315">
        <v>23991.420000000002</v>
      </c>
    </row>
    <row r="214" spans="1:3" s="12" customFormat="1" x14ac:dyDescent="0.25">
      <c r="A214" s="291" t="s">
        <v>12</v>
      </c>
      <c r="B214" s="315">
        <v>76800</v>
      </c>
      <c r="C214" s="315">
        <v>29222</v>
      </c>
    </row>
    <row r="215" spans="1:3" s="12" customFormat="1" x14ac:dyDescent="0.25">
      <c r="A215" s="291" t="s">
        <v>72</v>
      </c>
      <c r="B215" s="315">
        <v>11000</v>
      </c>
      <c r="C215" s="315">
        <v>6435.52</v>
      </c>
    </row>
    <row r="216" spans="1:3" s="12" customFormat="1" x14ac:dyDescent="0.25">
      <c r="A216" s="292" t="s">
        <v>5</v>
      </c>
      <c r="B216" s="315">
        <v>24442</v>
      </c>
      <c r="C216" s="315">
        <v>5438.78</v>
      </c>
    </row>
    <row r="217" spans="1:3" s="12" customFormat="1" ht="25.5" x14ac:dyDescent="0.25">
      <c r="A217" s="292" t="s">
        <v>6</v>
      </c>
      <c r="B217" s="315">
        <v>0</v>
      </c>
      <c r="C217" s="315">
        <v>0</v>
      </c>
    </row>
    <row r="218" spans="1:3" s="12" customFormat="1" ht="25.5" x14ac:dyDescent="0.25">
      <c r="A218" s="292" t="s">
        <v>7</v>
      </c>
      <c r="B218" s="315">
        <v>311481.11</v>
      </c>
      <c r="C218" s="315">
        <v>218178.2</v>
      </c>
    </row>
    <row r="219" spans="1:3" s="12" customFormat="1" x14ac:dyDescent="0.25">
      <c r="A219" s="10"/>
      <c r="B219" s="315"/>
      <c r="C219" s="315"/>
    </row>
    <row r="220" spans="1:3" s="12" customFormat="1" x14ac:dyDescent="0.25">
      <c r="A220" s="15" t="s">
        <v>0</v>
      </c>
      <c r="B220" s="15" t="s">
        <v>2</v>
      </c>
      <c r="C220" s="15" t="s">
        <v>3</v>
      </c>
    </row>
    <row r="221" spans="1:3" s="12" customFormat="1" x14ac:dyDescent="0.25">
      <c r="A221" s="15" t="s">
        <v>1</v>
      </c>
      <c r="B221" s="15">
        <v>2</v>
      </c>
      <c r="C221" s="15">
        <v>3</v>
      </c>
    </row>
    <row r="222" spans="1:3" s="12" customFormat="1" x14ac:dyDescent="0.25">
      <c r="A222" s="3" t="s">
        <v>31</v>
      </c>
      <c r="B222" s="289">
        <f>SUM(B224:B234)</f>
        <v>5540800</v>
      </c>
      <c r="C222" s="289">
        <f>SUM(C224:C234)</f>
        <v>2794688.4400000004</v>
      </c>
    </row>
    <row r="223" spans="1:3" s="12" customFormat="1" x14ac:dyDescent="0.25">
      <c r="A223" s="10" t="s">
        <v>4</v>
      </c>
      <c r="B223" s="259"/>
      <c r="C223" s="259"/>
    </row>
    <row r="224" spans="1:3" s="12" customFormat="1" x14ac:dyDescent="0.25">
      <c r="A224" s="291" t="s">
        <v>8</v>
      </c>
      <c r="B224" s="315">
        <v>3900000</v>
      </c>
      <c r="C224" s="307">
        <v>1910516.4</v>
      </c>
    </row>
    <row r="225" spans="1:3" s="12" customFormat="1" x14ac:dyDescent="0.25">
      <c r="A225" s="291" t="s">
        <v>13</v>
      </c>
      <c r="B225" s="315">
        <v>2000</v>
      </c>
      <c r="C225" s="307"/>
    </row>
    <row r="226" spans="1:3" s="12" customFormat="1" x14ac:dyDescent="0.25">
      <c r="A226" s="291" t="s">
        <v>9</v>
      </c>
      <c r="B226" s="315">
        <v>1177800</v>
      </c>
      <c r="C226" s="307">
        <v>576900.07999999996</v>
      </c>
    </row>
    <row r="227" spans="1:3" s="12" customFormat="1" x14ac:dyDescent="0.25">
      <c r="A227" s="291" t="s">
        <v>10</v>
      </c>
      <c r="B227" s="315">
        <v>11190</v>
      </c>
      <c r="C227" s="308">
        <v>4287.68</v>
      </c>
    </row>
    <row r="228" spans="1:3" s="12" customFormat="1" x14ac:dyDescent="0.25">
      <c r="A228" s="291" t="s">
        <v>30</v>
      </c>
      <c r="B228" s="315">
        <v>51444</v>
      </c>
      <c r="C228" s="307">
        <v>31947.72</v>
      </c>
    </row>
    <row r="229" spans="1:3" s="12" customFormat="1" x14ac:dyDescent="0.25">
      <c r="A229" s="291" t="s">
        <v>11</v>
      </c>
      <c r="B229" s="315">
        <v>18500</v>
      </c>
      <c r="C229" s="307">
        <v>5021.21</v>
      </c>
    </row>
    <row r="230" spans="1:3" s="12" customFormat="1" x14ac:dyDescent="0.25">
      <c r="A230" s="291" t="s">
        <v>12</v>
      </c>
      <c r="B230" s="315">
        <v>151056</v>
      </c>
      <c r="C230" s="307">
        <v>86762</v>
      </c>
    </row>
    <row r="231" spans="1:3" s="12" customFormat="1" x14ac:dyDescent="0.25">
      <c r="A231" s="291" t="s">
        <v>82</v>
      </c>
      <c r="B231" s="315">
        <v>10000</v>
      </c>
      <c r="C231" s="307">
        <v>4644.8500000000004</v>
      </c>
    </row>
    <row r="232" spans="1:3" s="12" customFormat="1" x14ac:dyDescent="0.25">
      <c r="A232" s="292" t="s">
        <v>5</v>
      </c>
      <c r="B232" s="315">
        <v>8600</v>
      </c>
      <c r="C232" s="307">
        <v>1524</v>
      </c>
    </row>
    <row r="233" spans="1:3" s="12" customFormat="1" ht="25.5" x14ac:dyDescent="0.25">
      <c r="A233" s="292" t="s">
        <v>6</v>
      </c>
      <c r="B233" s="315"/>
      <c r="C233" s="307"/>
    </row>
    <row r="234" spans="1:3" s="12" customFormat="1" ht="25.5" x14ac:dyDescent="0.25">
      <c r="A234" s="292" t="s">
        <v>7</v>
      </c>
      <c r="B234" s="315">
        <v>210210</v>
      </c>
      <c r="C234" s="307">
        <v>173084.5</v>
      </c>
    </row>
    <row r="235" spans="1:3" s="12" customFormat="1" x14ac:dyDescent="0.25">
      <c r="A235" s="14"/>
      <c r="B235" s="14"/>
      <c r="C235" s="14"/>
    </row>
    <row r="236" spans="1:3" s="12" customFormat="1" x14ac:dyDescent="0.25">
      <c r="A236" s="15" t="s">
        <v>0</v>
      </c>
      <c r="B236" s="15" t="s">
        <v>2</v>
      </c>
      <c r="C236" s="15" t="s">
        <v>3</v>
      </c>
    </row>
    <row r="237" spans="1:3" s="12" customFormat="1" x14ac:dyDescent="0.25">
      <c r="A237" s="15" t="s">
        <v>1</v>
      </c>
      <c r="B237" s="15">
        <v>2</v>
      </c>
      <c r="C237" s="15">
        <v>3</v>
      </c>
    </row>
    <row r="238" spans="1:3" s="12" customFormat="1" ht="25.5" x14ac:dyDescent="0.25">
      <c r="A238" s="3" t="s">
        <v>34</v>
      </c>
      <c r="B238" s="8">
        <f>SUM(B240:B252)</f>
        <v>42790650</v>
      </c>
      <c r="C238" s="8">
        <f>SUM(C240:C252)</f>
        <v>19511136.829999998</v>
      </c>
    </row>
    <row r="239" spans="1:3" s="12" customFormat="1" x14ac:dyDescent="0.25">
      <c r="A239" s="10" t="s">
        <v>4</v>
      </c>
      <c r="B239" s="11"/>
      <c r="C239" s="11"/>
    </row>
    <row r="240" spans="1:3" s="12" customFormat="1" x14ac:dyDescent="0.25">
      <c r="A240" s="13" t="s">
        <v>8</v>
      </c>
      <c r="B240" s="315">
        <v>27430300</v>
      </c>
      <c r="C240" s="315">
        <v>12923202.02</v>
      </c>
    </row>
    <row r="241" spans="1:3" s="12" customFormat="1" x14ac:dyDescent="0.25">
      <c r="A241" s="13" t="s">
        <v>13</v>
      </c>
      <c r="B241" s="315">
        <v>42600</v>
      </c>
      <c r="C241" s="315">
        <v>21100</v>
      </c>
    </row>
    <row r="242" spans="1:3" s="12" customFormat="1" x14ac:dyDescent="0.25">
      <c r="A242" s="13" t="s">
        <v>9</v>
      </c>
      <c r="B242" s="315">
        <v>8283900</v>
      </c>
      <c r="C242" s="315">
        <v>3850334.81</v>
      </c>
    </row>
    <row r="243" spans="1:3" s="12" customFormat="1" x14ac:dyDescent="0.25">
      <c r="A243" s="13" t="s">
        <v>10</v>
      </c>
      <c r="B243" s="315">
        <v>10200</v>
      </c>
      <c r="C243" s="315">
        <v>2000</v>
      </c>
    </row>
    <row r="244" spans="1:3" s="12" customFormat="1" x14ac:dyDescent="0.25">
      <c r="A244" s="13" t="s">
        <v>15</v>
      </c>
      <c r="B244" s="315">
        <v>12400</v>
      </c>
      <c r="C244" s="315"/>
    </row>
    <row r="245" spans="1:3" s="12" customFormat="1" x14ac:dyDescent="0.25">
      <c r="A245" s="13" t="s">
        <v>33</v>
      </c>
      <c r="B245" s="315"/>
      <c r="C245" s="315"/>
    </row>
    <row r="246" spans="1:3" s="12" customFormat="1" x14ac:dyDescent="0.25">
      <c r="A246" s="13" t="s">
        <v>11</v>
      </c>
      <c r="B246" s="315">
        <v>387000</v>
      </c>
      <c r="C246" s="315">
        <v>151748</v>
      </c>
    </row>
    <row r="247" spans="1:3" s="12" customFormat="1" x14ac:dyDescent="0.25">
      <c r="A247" s="13" t="s">
        <v>12</v>
      </c>
      <c r="B247" s="315">
        <v>776000</v>
      </c>
      <c r="C247" s="315">
        <v>502640.82000000007</v>
      </c>
    </row>
    <row r="248" spans="1:3" s="12" customFormat="1" x14ac:dyDescent="0.25">
      <c r="A248" s="10" t="s">
        <v>5</v>
      </c>
      <c r="B248" s="315"/>
      <c r="C248" s="315"/>
    </row>
    <row r="249" spans="1:3" s="12" customFormat="1" ht="25.5" x14ac:dyDescent="0.25">
      <c r="A249" s="10" t="s">
        <v>6</v>
      </c>
      <c r="B249" s="315">
        <v>1847100</v>
      </c>
      <c r="C249" s="315">
        <v>1845774</v>
      </c>
    </row>
    <row r="250" spans="1:3" s="12" customFormat="1" ht="25.5" x14ac:dyDescent="0.25">
      <c r="A250" s="10" t="s">
        <v>7</v>
      </c>
      <c r="B250" s="315">
        <v>3968150</v>
      </c>
      <c r="C250" s="315">
        <v>197837.18</v>
      </c>
    </row>
    <row r="251" spans="1:3" s="12" customFormat="1" x14ac:dyDescent="0.25">
      <c r="A251" s="6" t="s">
        <v>37</v>
      </c>
      <c r="B251" s="315">
        <v>8380</v>
      </c>
      <c r="C251" s="315"/>
    </row>
    <row r="252" spans="1:3" s="12" customFormat="1" x14ac:dyDescent="0.25">
      <c r="A252" s="6" t="s">
        <v>38</v>
      </c>
      <c r="B252" s="315">
        <v>24620</v>
      </c>
      <c r="C252" s="315">
        <v>16500</v>
      </c>
    </row>
    <row r="253" spans="1:3" s="12" customFormat="1" x14ac:dyDescent="0.25">
      <c r="A253" s="14"/>
      <c r="B253" s="14"/>
      <c r="C253" s="14"/>
    </row>
    <row r="254" spans="1:3" s="12" customFormat="1" x14ac:dyDescent="0.25">
      <c r="A254" s="15" t="s">
        <v>0</v>
      </c>
      <c r="B254" s="15" t="s">
        <v>2</v>
      </c>
      <c r="C254" s="15" t="s">
        <v>3</v>
      </c>
    </row>
    <row r="255" spans="1:3" s="12" customFormat="1" x14ac:dyDescent="0.25">
      <c r="A255" s="15" t="s">
        <v>1</v>
      </c>
      <c r="B255" s="15">
        <v>2</v>
      </c>
      <c r="C255" s="15">
        <v>3</v>
      </c>
    </row>
    <row r="256" spans="1:3" s="12" customFormat="1" ht="25.5" x14ac:dyDescent="0.25">
      <c r="A256" s="3" t="s">
        <v>39</v>
      </c>
      <c r="B256" s="8">
        <f>SUM(B258:B272)</f>
        <v>38856849.999999993</v>
      </c>
      <c r="C256" s="8">
        <f>SUM(C258:C271)</f>
        <v>18047426.050000001</v>
      </c>
    </row>
    <row r="257" spans="1:3" s="12" customFormat="1" x14ac:dyDescent="0.25">
      <c r="A257" s="10" t="s">
        <v>4</v>
      </c>
      <c r="B257" s="11"/>
      <c r="C257" s="11"/>
    </row>
    <row r="258" spans="1:3" s="12" customFormat="1" x14ac:dyDescent="0.25">
      <c r="A258" s="13" t="s">
        <v>8</v>
      </c>
      <c r="B258" s="315">
        <v>23852400</v>
      </c>
      <c r="C258" s="315">
        <f>1462990.8+1982850+2087752.43+2179816.83+1891306.03+2063376.67</f>
        <v>11668092.76</v>
      </c>
    </row>
    <row r="259" spans="1:3" s="12" customFormat="1" x14ac:dyDescent="0.25">
      <c r="A259" s="13" t="s">
        <v>13</v>
      </c>
      <c r="B259" s="315"/>
      <c r="C259" s="315"/>
    </row>
    <row r="260" spans="1:3" s="12" customFormat="1" x14ac:dyDescent="0.25">
      <c r="A260" s="13" t="s">
        <v>9</v>
      </c>
      <c r="B260" s="315">
        <v>145000</v>
      </c>
      <c r="C260" s="315"/>
    </row>
    <row r="261" spans="1:3" s="12" customFormat="1" x14ac:dyDescent="0.25">
      <c r="A261" s="13" t="s">
        <v>10</v>
      </c>
      <c r="B261" s="315">
        <v>7203500</v>
      </c>
      <c r="C261" s="315">
        <f>441823.2+584106.6+607250.09+714420.11+566298.41+560184.88</f>
        <v>3474083.29</v>
      </c>
    </row>
    <row r="262" spans="1:3" s="12" customFormat="1" x14ac:dyDescent="0.25">
      <c r="A262" s="13" t="s">
        <v>66</v>
      </c>
      <c r="B262" s="315">
        <v>50379.199999999997</v>
      </c>
      <c r="C262" s="315">
        <v>28356.34</v>
      </c>
    </row>
    <row r="263" spans="1:3" s="12" customFormat="1" x14ac:dyDescent="0.25">
      <c r="A263" s="13" t="s">
        <v>15</v>
      </c>
      <c r="B263" s="315">
        <v>131500</v>
      </c>
      <c r="C263" s="315">
        <v>44965.98</v>
      </c>
    </row>
    <row r="264" spans="1:3" s="12" customFormat="1" x14ac:dyDescent="0.25">
      <c r="A264" s="13" t="s">
        <v>11</v>
      </c>
      <c r="B264" s="315">
        <v>1196753.1100000001</v>
      </c>
      <c r="C264" s="315"/>
    </row>
    <row r="265" spans="1:3" s="12" customFormat="1" x14ac:dyDescent="0.25">
      <c r="A265" s="13" t="s">
        <v>12</v>
      </c>
      <c r="B265" s="315">
        <v>938726.22</v>
      </c>
      <c r="C265" s="315">
        <v>357018</v>
      </c>
    </row>
    <row r="266" spans="1:3" s="12" customFormat="1" x14ac:dyDescent="0.25">
      <c r="A266" s="13" t="s">
        <v>72</v>
      </c>
      <c r="B266" s="315">
        <v>48898.81</v>
      </c>
      <c r="C266" s="315">
        <v>447959.57</v>
      </c>
    </row>
    <row r="267" spans="1:3" s="12" customFormat="1" x14ac:dyDescent="0.25">
      <c r="A267" s="10" t="s">
        <v>5</v>
      </c>
      <c r="B267" s="315">
        <v>31000</v>
      </c>
      <c r="C267" s="315">
        <v>24912.11</v>
      </c>
    </row>
    <row r="268" spans="1:3" s="12" customFormat="1" ht="25.5" x14ac:dyDescent="0.25">
      <c r="A268" s="10" t="s">
        <v>6</v>
      </c>
      <c r="B268" s="315">
        <v>3332850</v>
      </c>
      <c r="C268" s="315">
        <v>20300</v>
      </c>
    </row>
    <row r="269" spans="1:3" s="12" customFormat="1" ht="25.5" x14ac:dyDescent="0.25">
      <c r="A269" s="10" t="s">
        <v>7</v>
      </c>
      <c r="B269" s="315">
        <v>1925842.66</v>
      </c>
      <c r="C269" s="315">
        <v>1874340</v>
      </c>
    </row>
    <row r="270" spans="1:3" s="12" customFormat="1" x14ac:dyDescent="0.25">
      <c r="A270" s="6" t="s">
        <v>37</v>
      </c>
      <c r="B270" s="315"/>
      <c r="C270" s="315">
        <v>107398</v>
      </c>
    </row>
    <row r="271" spans="1:3" s="12" customFormat="1" x14ac:dyDescent="0.25">
      <c r="A271" s="6" t="s">
        <v>38</v>
      </c>
      <c r="B271" s="307"/>
      <c r="C271" s="6"/>
    </row>
    <row r="272" spans="1:3" s="12" customFormat="1" x14ac:dyDescent="0.25">
      <c r="A272" s="14"/>
      <c r="B272" s="14"/>
      <c r="C272" s="14"/>
    </row>
    <row r="273" spans="1:3" s="12" customFormat="1" x14ac:dyDescent="0.25">
      <c r="A273" s="27" t="s">
        <v>0</v>
      </c>
      <c r="B273" s="27" t="s">
        <v>2</v>
      </c>
      <c r="C273" s="27" t="s">
        <v>3</v>
      </c>
    </row>
    <row r="274" spans="1:3" s="12" customFormat="1" ht="15.75" thickBot="1" x14ac:dyDescent="0.3">
      <c r="A274" s="27" t="s">
        <v>1</v>
      </c>
      <c r="B274" s="28" t="s">
        <v>40</v>
      </c>
      <c r="C274" s="28" t="s">
        <v>41</v>
      </c>
    </row>
    <row r="275" spans="1:3" s="12" customFormat="1" x14ac:dyDescent="0.25">
      <c r="A275" s="29" t="s">
        <v>42</v>
      </c>
      <c r="B275" s="81">
        <f>SUM(B277:B290)</f>
        <v>96783400.000000015</v>
      </c>
      <c r="C275" s="81">
        <f>SUM(C277:C290)</f>
        <v>26261429.030000001</v>
      </c>
    </row>
    <row r="276" spans="1:3" s="12" customFormat="1" x14ac:dyDescent="0.25">
      <c r="A276" s="31" t="s">
        <v>4</v>
      </c>
      <c r="B276" s="82"/>
      <c r="C276" s="82"/>
    </row>
    <row r="277" spans="1:3" s="12" customFormat="1" x14ac:dyDescent="0.25">
      <c r="A277" s="33" t="s">
        <v>8</v>
      </c>
      <c r="B277" s="307">
        <v>26098771.359999999</v>
      </c>
      <c r="C277" s="307">
        <v>13491085.820000002</v>
      </c>
    </row>
    <row r="278" spans="1:3" s="12" customFormat="1" x14ac:dyDescent="0.25">
      <c r="A278" s="33" t="s">
        <v>13</v>
      </c>
      <c r="B278" s="307">
        <v>270000</v>
      </c>
      <c r="C278" s="307">
        <v>21200</v>
      </c>
    </row>
    <row r="279" spans="1:3" s="12" customFormat="1" x14ac:dyDescent="0.25">
      <c r="A279" s="33" t="s">
        <v>9</v>
      </c>
      <c r="B279" s="307">
        <v>7881828.6399999997</v>
      </c>
      <c r="C279" s="307">
        <v>3803856.9999999995</v>
      </c>
    </row>
    <row r="280" spans="1:3" s="12" customFormat="1" x14ac:dyDescent="0.25">
      <c r="A280" s="33" t="s">
        <v>10</v>
      </c>
      <c r="B280" s="307">
        <v>170640</v>
      </c>
      <c r="C280" s="307">
        <v>50858.090000000004</v>
      </c>
    </row>
    <row r="281" spans="1:3" s="12" customFormat="1" ht="23.25" x14ac:dyDescent="0.25">
      <c r="A281" s="33" t="s">
        <v>14</v>
      </c>
      <c r="B281" s="307">
        <v>105000</v>
      </c>
      <c r="C281" s="307">
        <v>12779.66</v>
      </c>
    </row>
    <row r="282" spans="1:3" s="12" customFormat="1" x14ac:dyDescent="0.25">
      <c r="A282" s="13" t="s">
        <v>15</v>
      </c>
      <c r="B282" s="307">
        <v>989513.75</v>
      </c>
      <c r="C282" s="307">
        <v>167146.45000000001</v>
      </c>
    </row>
    <row r="283" spans="1:3" s="12" customFormat="1" x14ac:dyDescent="0.25">
      <c r="A283" s="13" t="s">
        <v>91</v>
      </c>
      <c r="B283" s="307">
        <v>300000</v>
      </c>
      <c r="C283" s="307">
        <v>0</v>
      </c>
    </row>
    <row r="284" spans="1:3" s="12" customFormat="1" x14ac:dyDescent="0.25">
      <c r="A284" s="33" t="s">
        <v>11</v>
      </c>
      <c r="B284" s="307">
        <v>2190994</v>
      </c>
      <c r="C284" s="307">
        <v>438370.43999999994</v>
      </c>
    </row>
    <row r="285" spans="1:3" s="12" customFormat="1" x14ac:dyDescent="0.25">
      <c r="A285" s="33" t="s">
        <v>12</v>
      </c>
      <c r="B285" s="307">
        <v>42035510.18</v>
      </c>
      <c r="C285" s="307">
        <v>4560808.9000000004</v>
      </c>
    </row>
    <row r="286" spans="1:3" s="12" customFormat="1" ht="25.5" x14ac:dyDescent="0.25">
      <c r="A286" s="310" t="s">
        <v>85</v>
      </c>
      <c r="B286" s="307">
        <v>44210</v>
      </c>
      <c r="C286" s="307">
        <v>24887.629999999997</v>
      </c>
    </row>
    <row r="287" spans="1:3" s="12" customFormat="1" ht="25.5" x14ac:dyDescent="0.25">
      <c r="A287" s="310" t="s">
        <v>86</v>
      </c>
      <c r="B287" s="307">
        <v>110500</v>
      </c>
      <c r="C287" s="307">
        <v>81286.44</v>
      </c>
    </row>
    <row r="288" spans="1:3" s="12" customFormat="1" x14ac:dyDescent="0.25">
      <c r="A288" s="310" t="s">
        <v>5</v>
      </c>
      <c r="B288" s="307">
        <v>83000</v>
      </c>
      <c r="C288" s="307">
        <v>37943</v>
      </c>
    </row>
    <row r="289" spans="1:3" s="12" customFormat="1" x14ac:dyDescent="0.25">
      <c r="A289" s="310" t="s">
        <v>87</v>
      </c>
      <c r="B289" s="307">
        <v>11285646.449999999</v>
      </c>
      <c r="C289" s="307">
        <v>2972282.87</v>
      </c>
    </row>
    <row r="290" spans="1:3" s="12" customFormat="1" x14ac:dyDescent="0.25">
      <c r="A290" s="310" t="s">
        <v>88</v>
      </c>
      <c r="B290" s="307">
        <v>5217785.62</v>
      </c>
      <c r="C290" s="307">
        <v>598922.73</v>
      </c>
    </row>
    <row r="291" spans="1:3" s="12" customFormat="1" x14ac:dyDescent="0.25">
      <c r="A291" s="309"/>
      <c r="B291" s="300"/>
      <c r="C291" s="300"/>
    </row>
    <row r="292" spans="1:3" s="12" customFormat="1" x14ac:dyDescent="0.25">
      <c r="A292" s="27" t="s">
        <v>0</v>
      </c>
      <c r="B292" s="27" t="s">
        <v>2</v>
      </c>
      <c r="C292" s="27" t="s">
        <v>3</v>
      </c>
    </row>
    <row r="293" spans="1:3" s="12" customFormat="1" ht="15.75" thickBot="1" x14ac:dyDescent="0.3">
      <c r="A293" s="27" t="s">
        <v>1</v>
      </c>
      <c r="B293" s="28" t="s">
        <v>40</v>
      </c>
      <c r="C293" s="28" t="s">
        <v>41</v>
      </c>
    </row>
    <row r="294" spans="1:3" s="12" customFormat="1" x14ac:dyDescent="0.25">
      <c r="A294" s="42" t="s">
        <v>45</v>
      </c>
      <c r="B294" s="87">
        <f>SUM(B296:B307)</f>
        <v>130631730</v>
      </c>
      <c r="C294" s="87">
        <f>SUM(C296:C307)</f>
        <v>36102603.789999999</v>
      </c>
    </row>
    <row r="295" spans="1:3" s="12" customFormat="1" x14ac:dyDescent="0.25">
      <c r="A295" s="44" t="s">
        <v>4</v>
      </c>
      <c r="B295" s="88"/>
      <c r="C295" s="88"/>
    </row>
    <row r="296" spans="1:3" s="12" customFormat="1" x14ac:dyDescent="0.25">
      <c r="A296" s="284" t="s">
        <v>8</v>
      </c>
      <c r="B296" s="89">
        <v>17400000</v>
      </c>
      <c r="C296" s="283">
        <v>7383224.1900000004</v>
      </c>
    </row>
    <row r="297" spans="1:3" s="12" customFormat="1" x14ac:dyDescent="0.25">
      <c r="A297" s="284" t="s">
        <v>9</v>
      </c>
      <c r="B297" s="89">
        <v>5254800</v>
      </c>
      <c r="C297" s="283">
        <v>2011259.0799999998</v>
      </c>
    </row>
    <row r="298" spans="1:3" s="12" customFormat="1" x14ac:dyDescent="0.25">
      <c r="A298" s="284" t="s">
        <v>10</v>
      </c>
      <c r="B298" s="89">
        <v>91500</v>
      </c>
      <c r="C298" s="89">
        <v>36775.85</v>
      </c>
    </row>
    <row r="299" spans="1:3" s="12" customFormat="1" x14ac:dyDescent="0.25">
      <c r="A299" s="284" t="s">
        <v>44</v>
      </c>
      <c r="B299" s="89">
        <v>6000</v>
      </c>
      <c r="C299" s="89">
        <v>6000</v>
      </c>
    </row>
    <row r="300" spans="1:3" s="12" customFormat="1" x14ac:dyDescent="0.25">
      <c r="A300" s="284" t="s">
        <v>15</v>
      </c>
      <c r="B300" s="89">
        <v>215062</v>
      </c>
      <c r="C300" s="89">
        <v>118536.86</v>
      </c>
    </row>
    <row r="301" spans="1:3" s="12" customFormat="1" x14ac:dyDescent="0.25">
      <c r="A301" s="284" t="s">
        <v>72</v>
      </c>
      <c r="B301" s="89">
        <v>35000</v>
      </c>
      <c r="C301" s="89">
        <v>3610.44</v>
      </c>
    </row>
    <row r="302" spans="1:3" s="12" customFormat="1" x14ac:dyDescent="0.25">
      <c r="A302" s="284" t="s">
        <v>11</v>
      </c>
      <c r="B302" s="89">
        <v>34775321</v>
      </c>
      <c r="C302" s="89">
        <v>10615421.800000001</v>
      </c>
    </row>
    <row r="303" spans="1:3" s="12" customFormat="1" x14ac:dyDescent="0.25">
      <c r="A303" s="284" t="s">
        <v>12</v>
      </c>
      <c r="B303" s="89">
        <v>13810512</v>
      </c>
      <c r="C303" s="89">
        <v>2995899.56</v>
      </c>
    </row>
    <row r="304" spans="1:3" s="12" customFormat="1" x14ac:dyDescent="0.25">
      <c r="A304" s="285" t="s">
        <v>5</v>
      </c>
      <c r="B304" s="89">
        <v>39881300</v>
      </c>
      <c r="C304" s="89">
        <v>9319238</v>
      </c>
    </row>
    <row r="305" spans="1:3" s="12" customFormat="1" ht="25.5" x14ac:dyDescent="0.25">
      <c r="A305" s="285" t="s">
        <v>6</v>
      </c>
      <c r="B305" s="89">
        <v>14128976</v>
      </c>
      <c r="C305" s="89">
        <v>942976</v>
      </c>
    </row>
    <row r="306" spans="1:3" s="12" customFormat="1" ht="25.5" x14ac:dyDescent="0.25">
      <c r="A306" s="285" t="s">
        <v>7</v>
      </c>
      <c r="B306" s="89">
        <v>5033259</v>
      </c>
      <c r="C306" s="89">
        <v>2669662.0099999998</v>
      </c>
    </row>
    <row r="307" spans="1:3" s="12" customFormat="1" x14ac:dyDescent="0.25">
      <c r="A307" s="286"/>
      <c r="B307" s="89"/>
      <c r="C307" s="89"/>
    </row>
    <row r="308" spans="1:3" s="12" customFormat="1" x14ac:dyDescent="0.25">
      <c r="A308" s="311"/>
      <c r="B308" s="312"/>
      <c r="C308" s="312"/>
    </row>
    <row r="309" spans="1:3" s="12" customFormat="1" x14ac:dyDescent="0.25">
      <c r="A309" s="27" t="s">
        <v>0</v>
      </c>
      <c r="B309" s="27" t="s">
        <v>2</v>
      </c>
      <c r="C309" s="27" t="s">
        <v>3</v>
      </c>
    </row>
    <row r="310" spans="1:3" s="12" customFormat="1" ht="15.75" thickBot="1" x14ac:dyDescent="0.3">
      <c r="A310" s="27" t="s">
        <v>1</v>
      </c>
      <c r="B310" s="28" t="s">
        <v>40</v>
      </c>
      <c r="C310" s="28" t="s">
        <v>41</v>
      </c>
    </row>
    <row r="311" spans="1:3" s="12" customFormat="1" x14ac:dyDescent="0.25">
      <c r="A311" s="3" t="s">
        <v>46</v>
      </c>
      <c r="B311" s="43">
        <f>SUM(B313:B323)</f>
        <v>11394506.51</v>
      </c>
      <c r="C311" s="43">
        <f>SUM(C313:C323)</f>
        <v>4776733.7372200005</v>
      </c>
    </row>
    <row r="312" spans="1:3" s="12" customFormat="1" x14ac:dyDescent="0.25">
      <c r="A312" s="10" t="s">
        <v>4</v>
      </c>
      <c r="B312" s="50"/>
      <c r="C312" s="50"/>
    </row>
    <row r="313" spans="1:3" s="12" customFormat="1" x14ac:dyDescent="0.25">
      <c r="A313" s="13" t="s">
        <v>8</v>
      </c>
      <c r="B313" s="51">
        <v>5901057.3499999996</v>
      </c>
      <c r="C313" s="51">
        <v>3138365.4399999999</v>
      </c>
    </row>
    <row r="314" spans="1:3" s="12" customFormat="1" x14ac:dyDescent="0.25">
      <c r="A314" s="13" t="s">
        <v>47</v>
      </c>
      <c r="B314" s="51">
        <v>13200</v>
      </c>
      <c r="C314" s="51">
        <v>1200</v>
      </c>
    </row>
    <row r="315" spans="1:3" s="12" customFormat="1" x14ac:dyDescent="0.25">
      <c r="A315" s="13" t="s">
        <v>9</v>
      </c>
      <c r="B315" s="51">
        <v>1781449.16</v>
      </c>
      <c r="C315" s="51">
        <v>946578.34722000011</v>
      </c>
    </row>
    <row r="316" spans="1:3" s="12" customFormat="1" x14ac:dyDescent="0.25">
      <c r="A316" s="13" t="s">
        <v>10</v>
      </c>
      <c r="B316" s="51">
        <v>53520</v>
      </c>
      <c r="C316" s="51">
        <v>23767.23</v>
      </c>
    </row>
    <row r="317" spans="1:3" s="12" customFormat="1" x14ac:dyDescent="0.25">
      <c r="A317" s="13" t="s">
        <v>44</v>
      </c>
      <c r="B317" s="51"/>
      <c r="C317" s="51"/>
    </row>
    <row r="318" spans="1:3" s="12" customFormat="1" x14ac:dyDescent="0.25">
      <c r="A318" s="13" t="s">
        <v>15</v>
      </c>
      <c r="B318" s="51">
        <v>90000</v>
      </c>
      <c r="C318" s="51">
        <v>33568.239999999998</v>
      </c>
    </row>
    <row r="319" spans="1:3" s="12" customFormat="1" x14ac:dyDescent="0.25">
      <c r="A319" s="13" t="s">
        <v>11</v>
      </c>
      <c r="B319" s="51">
        <v>309000</v>
      </c>
      <c r="C319" s="51">
        <v>42601.83</v>
      </c>
    </row>
    <row r="320" spans="1:3" s="12" customFormat="1" x14ac:dyDescent="0.25">
      <c r="A320" s="13" t="s">
        <v>12</v>
      </c>
      <c r="B320" s="51">
        <v>1547700</v>
      </c>
      <c r="C320" s="51">
        <v>569404.4</v>
      </c>
    </row>
    <row r="321" spans="1:3" s="12" customFormat="1" x14ac:dyDescent="0.25">
      <c r="A321" s="10" t="s">
        <v>5</v>
      </c>
      <c r="B321" s="51">
        <v>1280</v>
      </c>
      <c r="C321" s="51"/>
    </row>
    <row r="322" spans="1:3" s="12" customFormat="1" ht="25.5" x14ac:dyDescent="0.25">
      <c r="A322" s="10" t="s">
        <v>6</v>
      </c>
      <c r="B322" s="51">
        <v>1352000</v>
      </c>
      <c r="C322" s="51">
        <v>21248.25</v>
      </c>
    </row>
    <row r="323" spans="1:3" s="12" customFormat="1" ht="25.5" x14ac:dyDescent="0.25">
      <c r="A323" s="10" t="s">
        <v>7</v>
      </c>
      <c r="B323" s="51">
        <v>345300</v>
      </c>
      <c r="C323" s="51"/>
    </row>
    <row r="324" spans="1:3" s="12" customFormat="1" x14ac:dyDescent="0.25">
      <c r="A324" s="272"/>
      <c r="B324" s="313"/>
      <c r="C324" s="313"/>
    </row>
    <row r="325" spans="1:3" s="12" customFormat="1" x14ac:dyDescent="0.25">
      <c r="A325" s="27" t="s">
        <v>0</v>
      </c>
      <c r="B325" s="27" t="s">
        <v>2</v>
      </c>
      <c r="C325" s="27" t="s">
        <v>3</v>
      </c>
    </row>
    <row r="326" spans="1:3" s="12" customFormat="1" ht="15.75" thickBot="1" x14ac:dyDescent="0.3">
      <c r="A326" s="27" t="s">
        <v>1</v>
      </c>
      <c r="B326" s="28" t="s">
        <v>40</v>
      </c>
      <c r="C326" s="28" t="s">
        <v>41</v>
      </c>
    </row>
    <row r="327" spans="1:3" s="12" customFormat="1" x14ac:dyDescent="0.25">
      <c r="A327" s="29" t="s">
        <v>48</v>
      </c>
      <c r="B327" s="43">
        <f>SUM(B329:B340)</f>
        <v>16684600</v>
      </c>
      <c r="C327" s="43">
        <f>SUM(C329:C340)</f>
        <v>7884562.2400000002</v>
      </c>
    </row>
    <row r="328" spans="1:3" s="12" customFormat="1" x14ac:dyDescent="0.25">
      <c r="A328" s="55" t="s">
        <v>4</v>
      </c>
      <c r="B328" s="90"/>
      <c r="C328" s="90"/>
    </row>
    <row r="329" spans="1:3" s="12" customFormat="1" x14ac:dyDescent="0.25">
      <c r="A329" s="288" t="s">
        <v>8</v>
      </c>
      <c r="B329" s="51">
        <v>8400140</v>
      </c>
      <c r="C329" s="51">
        <v>4296397.8600000003</v>
      </c>
    </row>
    <row r="330" spans="1:3" s="12" customFormat="1" x14ac:dyDescent="0.25">
      <c r="A330" s="291" t="s">
        <v>47</v>
      </c>
      <c r="B330" s="51">
        <v>15000</v>
      </c>
      <c r="C330" s="51">
        <v>2400</v>
      </c>
    </row>
    <row r="331" spans="1:3" s="12" customFormat="1" x14ac:dyDescent="0.25">
      <c r="A331" s="291" t="s">
        <v>9</v>
      </c>
      <c r="B331" s="51">
        <v>2536760</v>
      </c>
      <c r="C331" s="51">
        <v>1292680.19</v>
      </c>
    </row>
    <row r="332" spans="1:3" s="12" customFormat="1" x14ac:dyDescent="0.25">
      <c r="A332" s="291" t="s">
        <v>10</v>
      </c>
      <c r="B332" s="51">
        <v>82300</v>
      </c>
      <c r="C332" s="51">
        <v>41649.120000000003</v>
      </c>
    </row>
    <row r="333" spans="1:3" s="12" customFormat="1" x14ac:dyDescent="0.25">
      <c r="A333" s="291" t="s">
        <v>44</v>
      </c>
      <c r="B333" s="51">
        <v>0</v>
      </c>
      <c r="C333" s="51">
        <v>0</v>
      </c>
    </row>
    <row r="334" spans="1:3" s="12" customFormat="1" x14ac:dyDescent="0.25">
      <c r="A334" s="291" t="s">
        <v>15</v>
      </c>
      <c r="B334" s="51">
        <v>450000</v>
      </c>
      <c r="C334" s="51">
        <v>217503.13</v>
      </c>
    </row>
    <row r="335" spans="1:3" s="12" customFormat="1" x14ac:dyDescent="0.25">
      <c r="A335" s="291" t="s">
        <v>11</v>
      </c>
      <c r="B335" s="51">
        <v>1211900</v>
      </c>
      <c r="C335" s="51">
        <v>452953.77</v>
      </c>
    </row>
    <row r="336" spans="1:3" s="12" customFormat="1" x14ac:dyDescent="0.25">
      <c r="A336" s="299" t="s">
        <v>12</v>
      </c>
      <c r="B336" s="51">
        <v>1411000</v>
      </c>
      <c r="C336" s="51">
        <v>259470.14</v>
      </c>
    </row>
    <row r="337" spans="1:3" s="12" customFormat="1" x14ac:dyDescent="0.25">
      <c r="A337" s="299"/>
      <c r="B337" s="51">
        <v>4000</v>
      </c>
      <c r="C337" s="51">
        <v>0</v>
      </c>
    </row>
    <row r="338" spans="1:3" s="12" customFormat="1" x14ac:dyDescent="0.25">
      <c r="A338" s="292" t="s">
        <v>5</v>
      </c>
      <c r="B338" s="51">
        <v>5000</v>
      </c>
      <c r="C338" s="51">
        <v>2238.2800000000002</v>
      </c>
    </row>
    <row r="339" spans="1:3" s="12" customFormat="1" ht="25.5" x14ac:dyDescent="0.25">
      <c r="A339" s="292" t="s">
        <v>6</v>
      </c>
      <c r="B339" s="51">
        <v>1414000</v>
      </c>
      <c r="C339" s="51">
        <v>448213</v>
      </c>
    </row>
    <row r="340" spans="1:3" ht="25.5" x14ac:dyDescent="0.25">
      <c r="A340" s="292" t="s">
        <v>7</v>
      </c>
      <c r="B340" s="51">
        <v>1154500</v>
      </c>
      <c r="C340" s="51">
        <v>871056.75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1"/>
  <sheetViews>
    <sheetView topLeftCell="A274" workbookViewId="0">
      <selection activeCell="G32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52" width="9.140625" style="7"/>
    <col min="153" max="153" width="20.140625" style="7" customWidth="1"/>
    <col min="154" max="154" width="4" style="7" customWidth="1"/>
    <col min="155" max="155" width="19.5703125" style="7" customWidth="1"/>
    <col min="156" max="163" width="11" style="7" customWidth="1"/>
    <col min="164" max="408" width="9.140625" style="7"/>
    <col min="409" max="409" width="20.140625" style="7" customWidth="1"/>
    <col min="410" max="410" width="4" style="7" customWidth="1"/>
    <col min="411" max="411" width="19.5703125" style="7" customWidth="1"/>
    <col min="412" max="419" width="11" style="7" customWidth="1"/>
    <col min="420" max="664" width="9.140625" style="7"/>
    <col min="665" max="665" width="20.140625" style="7" customWidth="1"/>
    <col min="666" max="666" width="4" style="7" customWidth="1"/>
    <col min="667" max="667" width="19.5703125" style="7" customWidth="1"/>
    <col min="668" max="675" width="11" style="7" customWidth="1"/>
    <col min="676" max="920" width="9.140625" style="7"/>
    <col min="921" max="921" width="20.140625" style="7" customWidth="1"/>
    <col min="922" max="922" width="4" style="7" customWidth="1"/>
    <col min="923" max="923" width="19.5703125" style="7" customWidth="1"/>
    <col min="924" max="931" width="11" style="7" customWidth="1"/>
    <col min="932" max="1176" width="9.140625" style="7"/>
    <col min="1177" max="1177" width="20.140625" style="7" customWidth="1"/>
    <col min="1178" max="1178" width="4" style="7" customWidth="1"/>
    <col min="1179" max="1179" width="19.5703125" style="7" customWidth="1"/>
    <col min="1180" max="1187" width="11" style="7" customWidth="1"/>
    <col min="1188" max="1432" width="9.140625" style="7"/>
    <col min="1433" max="1433" width="20.140625" style="7" customWidth="1"/>
    <col min="1434" max="1434" width="4" style="7" customWidth="1"/>
    <col min="1435" max="1435" width="19.5703125" style="7" customWidth="1"/>
    <col min="1436" max="1443" width="11" style="7" customWidth="1"/>
    <col min="1444" max="1688" width="9.140625" style="7"/>
    <col min="1689" max="1689" width="20.140625" style="7" customWidth="1"/>
    <col min="1690" max="1690" width="4" style="7" customWidth="1"/>
    <col min="1691" max="1691" width="19.5703125" style="7" customWidth="1"/>
    <col min="1692" max="1699" width="11" style="7" customWidth="1"/>
    <col min="1700" max="1944" width="9.140625" style="7"/>
    <col min="1945" max="1945" width="20.140625" style="7" customWidth="1"/>
    <col min="1946" max="1946" width="4" style="7" customWidth="1"/>
    <col min="1947" max="1947" width="19.5703125" style="7" customWidth="1"/>
    <col min="1948" max="1955" width="11" style="7" customWidth="1"/>
    <col min="1956" max="2200" width="9.140625" style="7"/>
    <col min="2201" max="2201" width="20.140625" style="7" customWidth="1"/>
    <col min="2202" max="2202" width="4" style="7" customWidth="1"/>
    <col min="2203" max="2203" width="19.5703125" style="7" customWidth="1"/>
    <col min="2204" max="2211" width="11" style="7" customWidth="1"/>
    <col min="2212" max="2456" width="9.140625" style="7"/>
    <col min="2457" max="2457" width="20.140625" style="7" customWidth="1"/>
    <col min="2458" max="2458" width="4" style="7" customWidth="1"/>
    <col min="2459" max="2459" width="19.5703125" style="7" customWidth="1"/>
    <col min="2460" max="2467" width="11" style="7" customWidth="1"/>
    <col min="2468" max="2712" width="9.140625" style="7"/>
    <col min="2713" max="2713" width="20.140625" style="7" customWidth="1"/>
    <col min="2714" max="2714" width="4" style="7" customWidth="1"/>
    <col min="2715" max="2715" width="19.5703125" style="7" customWidth="1"/>
    <col min="2716" max="2723" width="11" style="7" customWidth="1"/>
    <col min="2724" max="2968" width="9.140625" style="7"/>
    <col min="2969" max="2969" width="20.140625" style="7" customWidth="1"/>
    <col min="2970" max="2970" width="4" style="7" customWidth="1"/>
    <col min="2971" max="2971" width="19.5703125" style="7" customWidth="1"/>
    <col min="2972" max="2979" width="11" style="7" customWidth="1"/>
    <col min="2980" max="3224" width="9.140625" style="7"/>
    <col min="3225" max="3225" width="20.140625" style="7" customWidth="1"/>
    <col min="3226" max="3226" width="4" style="7" customWidth="1"/>
    <col min="3227" max="3227" width="19.5703125" style="7" customWidth="1"/>
    <col min="3228" max="3235" width="11" style="7" customWidth="1"/>
    <col min="3236" max="3480" width="9.140625" style="7"/>
    <col min="3481" max="3481" width="20.140625" style="7" customWidth="1"/>
    <col min="3482" max="3482" width="4" style="7" customWidth="1"/>
    <col min="3483" max="3483" width="19.5703125" style="7" customWidth="1"/>
    <col min="3484" max="3491" width="11" style="7" customWidth="1"/>
    <col min="3492" max="3736" width="9.140625" style="7"/>
    <col min="3737" max="3737" width="20.140625" style="7" customWidth="1"/>
    <col min="3738" max="3738" width="4" style="7" customWidth="1"/>
    <col min="3739" max="3739" width="19.5703125" style="7" customWidth="1"/>
    <col min="3740" max="3747" width="11" style="7" customWidth="1"/>
    <col min="3748" max="3992" width="9.140625" style="7"/>
    <col min="3993" max="3993" width="20.140625" style="7" customWidth="1"/>
    <col min="3994" max="3994" width="4" style="7" customWidth="1"/>
    <col min="3995" max="3995" width="19.5703125" style="7" customWidth="1"/>
    <col min="3996" max="4003" width="11" style="7" customWidth="1"/>
    <col min="4004" max="4248" width="9.140625" style="7"/>
    <col min="4249" max="4249" width="20.140625" style="7" customWidth="1"/>
    <col min="4250" max="4250" width="4" style="7" customWidth="1"/>
    <col min="4251" max="4251" width="19.5703125" style="7" customWidth="1"/>
    <col min="4252" max="4259" width="11" style="7" customWidth="1"/>
    <col min="4260" max="4504" width="9.140625" style="7"/>
    <col min="4505" max="4505" width="20.140625" style="7" customWidth="1"/>
    <col min="4506" max="4506" width="4" style="7" customWidth="1"/>
    <col min="4507" max="4507" width="19.5703125" style="7" customWidth="1"/>
    <col min="4508" max="4515" width="11" style="7" customWidth="1"/>
    <col min="4516" max="4760" width="9.140625" style="7"/>
    <col min="4761" max="4761" width="20.140625" style="7" customWidth="1"/>
    <col min="4762" max="4762" width="4" style="7" customWidth="1"/>
    <col min="4763" max="4763" width="19.5703125" style="7" customWidth="1"/>
    <col min="4764" max="4771" width="11" style="7" customWidth="1"/>
    <col min="4772" max="5016" width="9.140625" style="7"/>
    <col min="5017" max="5017" width="20.140625" style="7" customWidth="1"/>
    <col min="5018" max="5018" width="4" style="7" customWidth="1"/>
    <col min="5019" max="5019" width="19.5703125" style="7" customWidth="1"/>
    <col min="5020" max="5027" width="11" style="7" customWidth="1"/>
    <col min="5028" max="5272" width="9.140625" style="7"/>
    <col min="5273" max="5273" width="20.140625" style="7" customWidth="1"/>
    <col min="5274" max="5274" width="4" style="7" customWidth="1"/>
    <col min="5275" max="5275" width="19.5703125" style="7" customWidth="1"/>
    <col min="5276" max="5283" width="11" style="7" customWidth="1"/>
    <col min="5284" max="5528" width="9.140625" style="7"/>
    <col min="5529" max="5529" width="20.140625" style="7" customWidth="1"/>
    <col min="5530" max="5530" width="4" style="7" customWidth="1"/>
    <col min="5531" max="5531" width="19.5703125" style="7" customWidth="1"/>
    <col min="5532" max="5539" width="11" style="7" customWidth="1"/>
    <col min="5540" max="5784" width="9.140625" style="7"/>
    <col min="5785" max="5785" width="20.140625" style="7" customWidth="1"/>
    <col min="5786" max="5786" width="4" style="7" customWidth="1"/>
    <col min="5787" max="5787" width="19.5703125" style="7" customWidth="1"/>
    <col min="5788" max="5795" width="11" style="7" customWidth="1"/>
    <col min="5796" max="6040" width="9.140625" style="7"/>
    <col min="6041" max="6041" width="20.140625" style="7" customWidth="1"/>
    <col min="6042" max="6042" width="4" style="7" customWidth="1"/>
    <col min="6043" max="6043" width="19.5703125" style="7" customWidth="1"/>
    <col min="6044" max="6051" width="11" style="7" customWidth="1"/>
    <col min="6052" max="6296" width="9.140625" style="7"/>
    <col min="6297" max="6297" width="20.140625" style="7" customWidth="1"/>
    <col min="6298" max="6298" width="4" style="7" customWidth="1"/>
    <col min="6299" max="6299" width="19.5703125" style="7" customWidth="1"/>
    <col min="6300" max="6307" width="11" style="7" customWidth="1"/>
    <col min="6308" max="6552" width="9.140625" style="7"/>
    <col min="6553" max="6553" width="20.140625" style="7" customWidth="1"/>
    <col min="6554" max="6554" width="4" style="7" customWidth="1"/>
    <col min="6555" max="6555" width="19.5703125" style="7" customWidth="1"/>
    <col min="6556" max="6563" width="11" style="7" customWidth="1"/>
    <col min="6564" max="6808" width="9.140625" style="7"/>
    <col min="6809" max="6809" width="20.140625" style="7" customWidth="1"/>
    <col min="6810" max="6810" width="4" style="7" customWidth="1"/>
    <col min="6811" max="6811" width="19.5703125" style="7" customWidth="1"/>
    <col min="6812" max="6819" width="11" style="7" customWidth="1"/>
    <col min="6820" max="7064" width="9.140625" style="7"/>
    <col min="7065" max="7065" width="20.140625" style="7" customWidth="1"/>
    <col min="7066" max="7066" width="4" style="7" customWidth="1"/>
    <col min="7067" max="7067" width="19.5703125" style="7" customWidth="1"/>
    <col min="7068" max="7075" width="11" style="7" customWidth="1"/>
    <col min="7076" max="7320" width="9.140625" style="7"/>
    <col min="7321" max="7321" width="20.140625" style="7" customWidth="1"/>
    <col min="7322" max="7322" width="4" style="7" customWidth="1"/>
    <col min="7323" max="7323" width="19.5703125" style="7" customWidth="1"/>
    <col min="7324" max="7331" width="11" style="7" customWidth="1"/>
    <col min="7332" max="7576" width="9.140625" style="7"/>
    <col min="7577" max="7577" width="20.140625" style="7" customWidth="1"/>
    <col min="7578" max="7578" width="4" style="7" customWidth="1"/>
    <col min="7579" max="7579" width="19.5703125" style="7" customWidth="1"/>
    <col min="7580" max="7587" width="11" style="7" customWidth="1"/>
    <col min="7588" max="7832" width="9.140625" style="7"/>
    <col min="7833" max="7833" width="20.140625" style="7" customWidth="1"/>
    <col min="7834" max="7834" width="4" style="7" customWidth="1"/>
    <col min="7835" max="7835" width="19.5703125" style="7" customWidth="1"/>
    <col min="7836" max="7843" width="11" style="7" customWidth="1"/>
    <col min="7844" max="8088" width="9.140625" style="7"/>
    <col min="8089" max="8089" width="20.140625" style="7" customWidth="1"/>
    <col min="8090" max="8090" width="4" style="7" customWidth="1"/>
    <col min="8091" max="8091" width="19.5703125" style="7" customWidth="1"/>
    <col min="8092" max="8099" width="11" style="7" customWidth="1"/>
    <col min="8100" max="8344" width="9.140625" style="7"/>
    <col min="8345" max="8345" width="20.140625" style="7" customWidth="1"/>
    <col min="8346" max="8346" width="4" style="7" customWidth="1"/>
    <col min="8347" max="8347" width="19.5703125" style="7" customWidth="1"/>
    <col min="8348" max="8355" width="11" style="7" customWidth="1"/>
    <col min="8356" max="8600" width="9.140625" style="7"/>
    <col min="8601" max="8601" width="20.140625" style="7" customWidth="1"/>
    <col min="8602" max="8602" width="4" style="7" customWidth="1"/>
    <col min="8603" max="8603" width="19.5703125" style="7" customWidth="1"/>
    <col min="8604" max="8611" width="11" style="7" customWidth="1"/>
    <col min="8612" max="8856" width="9.140625" style="7"/>
    <col min="8857" max="8857" width="20.140625" style="7" customWidth="1"/>
    <col min="8858" max="8858" width="4" style="7" customWidth="1"/>
    <col min="8859" max="8859" width="19.5703125" style="7" customWidth="1"/>
    <col min="8860" max="8867" width="11" style="7" customWidth="1"/>
    <col min="8868" max="9112" width="9.140625" style="7"/>
    <col min="9113" max="9113" width="20.140625" style="7" customWidth="1"/>
    <col min="9114" max="9114" width="4" style="7" customWidth="1"/>
    <col min="9115" max="9115" width="19.5703125" style="7" customWidth="1"/>
    <col min="9116" max="9123" width="11" style="7" customWidth="1"/>
    <col min="9124" max="9368" width="9.140625" style="7"/>
    <col min="9369" max="9369" width="20.140625" style="7" customWidth="1"/>
    <col min="9370" max="9370" width="4" style="7" customWidth="1"/>
    <col min="9371" max="9371" width="19.5703125" style="7" customWidth="1"/>
    <col min="9372" max="9379" width="11" style="7" customWidth="1"/>
    <col min="9380" max="9624" width="9.140625" style="7"/>
    <col min="9625" max="9625" width="20.140625" style="7" customWidth="1"/>
    <col min="9626" max="9626" width="4" style="7" customWidth="1"/>
    <col min="9627" max="9627" width="19.5703125" style="7" customWidth="1"/>
    <col min="9628" max="9635" width="11" style="7" customWidth="1"/>
    <col min="9636" max="9880" width="9.140625" style="7"/>
    <col min="9881" max="9881" width="20.140625" style="7" customWidth="1"/>
    <col min="9882" max="9882" width="4" style="7" customWidth="1"/>
    <col min="9883" max="9883" width="19.5703125" style="7" customWidth="1"/>
    <col min="9884" max="9891" width="11" style="7" customWidth="1"/>
    <col min="9892" max="10136" width="9.140625" style="7"/>
    <col min="10137" max="10137" width="20.140625" style="7" customWidth="1"/>
    <col min="10138" max="10138" width="4" style="7" customWidth="1"/>
    <col min="10139" max="10139" width="19.5703125" style="7" customWidth="1"/>
    <col min="10140" max="10147" width="11" style="7" customWidth="1"/>
    <col min="10148" max="10392" width="9.140625" style="7"/>
    <col min="10393" max="10393" width="20.140625" style="7" customWidth="1"/>
    <col min="10394" max="10394" width="4" style="7" customWidth="1"/>
    <col min="10395" max="10395" width="19.5703125" style="7" customWidth="1"/>
    <col min="10396" max="10403" width="11" style="7" customWidth="1"/>
    <col min="10404" max="10648" width="9.140625" style="7"/>
    <col min="10649" max="10649" width="20.140625" style="7" customWidth="1"/>
    <col min="10650" max="10650" width="4" style="7" customWidth="1"/>
    <col min="10651" max="10651" width="19.5703125" style="7" customWidth="1"/>
    <col min="10652" max="10659" width="11" style="7" customWidth="1"/>
    <col min="10660" max="10904" width="9.140625" style="7"/>
    <col min="10905" max="10905" width="20.140625" style="7" customWidth="1"/>
    <col min="10906" max="10906" width="4" style="7" customWidth="1"/>
    <col min="10907" max="10907" width="19.5703125" style="7" customWidth="1"/>
    <col min="10908" max="10915" width="11" style="7" customWidth="1"/>
    <col min="10916" max="11160" width="9.140625" style="7"/>
    <col min="11161" max="11161" width="20.140625" style="7" customWidth="1"/>
    <col min="11162" max="11162" width="4" style="7" customWidth="1"/>
    <col min="11163" max="11163" width="19.5703125" style="7" customWidth="1"/>
    <col min="11164" max="11171" width="11" style="7" customWidth="1"/>
    <col min="11172" max="11416" width="9.140625" style="7"/>
    <col min="11417" max="11417" width="20.140625" style="7" customWidth="1"/>
    <col min="11418" max="11418" width="4" style="7" customWidth="1"/>
    <col min="11419" max="11419" width="19.5703125" style="7" customWidth="1"/>
    <col min="11420" max="11427" width="11" style="7" customWidth="1"/>
    <col min="11428" max="11672" width="9.140625" style="7"/>
    <col min="11673" max="11673" width="20.140625" style="7" customWidth="1"/>
    <col min="11674" max="11674" width="4" style="7" customWidth="1"/>
    <col min="11675" max="11675" width="19.5703125" style="7" customWidth="1"/>
    <col min="11676" max="11683" width="11" style="7" customWidth="1"/>
    <col min="11684" max="11928" width="9.140625" style="7"/>
    <col min="11929" max="11929" width="20.140625" style="7" customWidth="1"/>
    <col min="11930" max="11930" width="4" style="7" customWidth="1"/>
    <col min="11931" max="11931" width="19.5703125" style="7" customWidth="1"/>
    <col min="11932" max="11939" width="11" style="7" customWidth="1"/>
    <col min="11940" max="12184" width="9.140625" style="7"/>
    <col min="12185" max="12185" width="20.140625" style="7" customWidth="1"/>
    <col min="12186" max="12186" width="4" style="7" customWidth="1"/>
    <col min="12187" max="12187" width="19.5703125" style="7" customWidth="1"/>
    <col min="12188" max="12195" width="11" style="7" customWidth="1"/>
    <col min="12196" max="12440" width="9.140625" style="7"/>
    <col min="12441" max="12441" width="20.140625" style="7" customWidth="1"/>
    <col min="12442" max="12442" width="4" style="7" customWidth="1"/>
    <col min="12443" max="12443" width="19.5703125" style="7" customWidth="1"/>
    <col min="12444" max="12451" width="11" style="7" customWidth="1"/>
    <col min="12452" max="12696" width="9.140625" style="7"/>
    <col min="12697" max="12697" width="20.140625" style="7" customWidth="1"/>
    <col min="12698" max="12698" width="4" style="7" customWidth="1"/>
    <col min="12699" max="12699" width="19.5703125" style="7" customWidth="1"/>
    <col min="12700" max="12707" width="11" style="7" customWidth="1"/>
    <col min="12708" max="12952" width="9.140625" style="7"/>
    <col min="12953" max="12953" width="20.140625" style="7" customWidth="1"/>
    <col min="12954" max="12954" width="4" style="7" customWidth="1"/>
    <col min="12955" max="12955" width="19.5703125" style="7" customWidth="1"/>
    <col min="12956" max="12963" width="11" style="7" customWidth="1"/>
    <col min="12964" max="13208" width="9.140625" style="7"/>
    <col min="13209" max="13209" width="20.140625" style="7" customWidth="1"/>
    <col min="13210" max="13210" width="4" style="7" customWidth="1"/>
    <col min="13211" max="13211" width="19.5703125" style="7" customWidth="1"/>
    <col min="13212" max="13219" width="11" style="7" customWidth="1"/>
    <col min="13220" max="13464" width="9.140625" style="7"/>
    <col min="13465" max="13465" width="20.140625" style="7" customWidth="1"/>
    <col min="13466" max="13466" width="4" style="7" customWidth="1"/>
    <col min="13467" max="13467" width="19.5703125" style="7" customWidth="1"/>
    <col min="13468" max="13475" width="11" style="7" customWidth="1"/>
    <col min="13476" max="13720" width="9.140625" style="7"/>
    <col min="13721" max="13721" width="20.140625" style="7" customWidth="1"/>
    <col min="13722" max="13722" width="4" style="7" customWidth="1"/>
    <col min="13723" max="13723" width="19.5703125" style="7" customWidth="1"/>
    <col min="13724" max="13731" width="11" style="7" customWidth="1"/>
    <col min="13732" max="13976" width="9.140625" style="7"/>
    <col min="13977" max="13977" width="20.140625" style="7" customWidth="1"/>
    <col min="13978" max="13978" width="4" style="7" customWidth="1"/>
    <col min="13979" max="13979" width="19.5703125" style="7" customWidth="1"/>
    <col min="13980" max="13987" width="11" style="7" customWidth="1"/>
    <col min="13988" max="14232" width="9.140625" style="7"/>
    <col min="14233" max="14233" width="20.140625" style="7" customWidth="1"/>
    <col min="14234" max="14234" width="4" style="7" customWidth="1"/>
    <col min="14235" max="14235" width="19.5703125" style="7" customWidth="1"/>
    <col min="14236" max="14243" width="11" style="7" customWidth="1"/>
    <col min="14244" max="14488" width="9.140625" style="7"/>
    <col min="14489" max="14489" width="20.140625" style="7" customWidth="1"/>
    <col min="14490" max="14490" width="4" style="7" customWidth="1"/>
    <col min="14491" max="14491" width="19.5703125" style="7" customWidth="1"/>
    <col min="14492" max="14499" width="11" style="7" customWidth="1"/>
    <col min="14500" max="14744" width="9.140625" style="7"/>
    <col min="14745" max="14745" width="20.140625" style="7" customWidth="1"/>
    <col min="14746" max="14746" width="4" style="7" customWidth="1"/>
    <col min="14747" max="14747" width="19.5703125" style="7" customWidth="1"/>
    <col min="14748" max="14755" width="11" style="7" customWidth="1"/>
    <col min="14756" max="15000" width="9.140625" style="7"/>
    <col min="15001" max="15001" width="20.140625" style="7" customWidth="1"/>
    <col min="15002" max="15002" width="4" style="7" customWidth="1"/>
    <col min="15003" max="15003" width="19.5703125" style="7" customWidth="1"/>
    <col min="15004" max="15011" width="11" style="7" customWidth="1"/>
    <col min="15012" max="15256" width="9.140625" style="7"/>
    <col min="15257" max="15257" width="20.140625" style="7" customWidth="1"/>
    <col min="15258" max="15258" width="4" style="7" customWidth="1"/>
    <col min="15259" max="15259" width="19.5703125" style="7" customWidth="1"/>
    <col min="15260" max="15267" width="11" style="7" customWidth="1"/>
    <col min="15268" max="15512" width="9.140625" style="7"/>
    <col min="15513" max="15513" width="20.140625" style="7" customWidth="1"/>
    <col min="15514" max="15514" width="4" style="7" customWidth="1"/>
    <col min="15515" max="15515" width="19.5703125" style="7" customWidth="1"/>
    <col min="15516" max="15523" width="11" style="7" customWidth="1"/>
    <col min="15524" max="15768" width="9.140625" style="7"/>
    <col min="15769" max="15769" width="20.140625" style="7" customWidth="1"/>
    <col min="15770" max="15770" width="4" style="7" customWidth="1"/>
    <col min="15771" max="15771" width="19.5703125" style="7" customWidth="1"/>
    <col min="15772" max="15779" width="11" style="7" customWidth="1"/>
    <col min="15780" max="16024" width="9.140625" style="7"/>
    <col min="16025" max="16025" width="20.140625" style="7" customWidth="1"/>
    <col min="16026" max="16026" width="4" style="7" customWidth="1"/>
    <col min="16027" max="16027" width="19.5703125" style="7" customWidth="1"/>
    <col min="16028" max="16035" width="11" style="7" customWidth="1"/>
    <col min="16036" max="16384" width="9.140625" style="7"/>
  </cols>
  <sheetData>
    <row r="1" spans="1:3" ht="30" customHeight="1" x14ac:dyDescent="0.25">
      <c r="A1" s="641" t="s">
        <v>96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289">
        <f>SUM(B7:B21)</f>
        <v>62884420</v>
      </c>
      <c r="C5" s="289">
        <f>SUM(C7:C21)</f>
        <v>34706955.710000008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291" t="s">
        <v>8</v>
      </c>
      <c r="B7" s="315">
        <v>22048505</v>
      </c>
      <c r="C7" s="317">
        <v>10615988.859999999</v>
      </c>
    </row>
    <row r="8" spans="1:3" s="12" customFormat="1" ht="23.25" x14ac:dyDescent="0.25">
      <c r="A8" s="291" t="s">
        <v>76</v>
      </c>
      <c r="B8" s="315">
        <v>26946</v>
      </c>
      <c r="C8" s="317">
        <v>3940.09</v>
      </c>
    </row>
    <row r="9" spans="1:3" s="12" customFormat="1" x14ac:dyDescent="0.25">
      <c r="A9" s="291" t="s">
        <v>13</v>
      </c>
      <c r="B9" s="315">
        <v>12600</v>
      </c>
      <c r="C9" s="317">
        <v>600</v>
      </c>
    </row>
    <row r="10" spans="1:3" s="12" customFormat="1" x14ac:dyDescent="0.25">
      <c r="A10" s="291" t="s">
        <v>9</v>
      </c>
      <c r="B10" s="315">
        <v>6658649</v>
      </c>
      <c r="C10" s="317">
        <v>3156644.39</v>
      </c>
    </row>
    <row r="11" spans="1:3" s="12" customFormat="1" x14ac:dyDescent="0.25">
      <c r="A11" s="291" t="s">
        <v>10</v>
      </c>
      <c r="B11" s="315">
        <v>139900</v>
      </c>
      <c r="C11" s="317">
        <v>32815.050000000003</v>
      </c>
    </row>
    <row r="12" spans="1:3" s="12" customFormat="1" x14ac:dyDescent="0.25">
      <c r="A12" s="291" t="s">
        <v>15</v>
      </c>
      <c r="B12" s="315">
        <v>201000</v>
      </c>
      <c r="C12" s="317">
        <v>89091.13</v>
      </c>
    </row>
    <row r="13" spans="1:3" s="12" customFormat="1" ht="23.25" x14ac:dyDescent="0.25">
      <c r="A13" s="291" t="s">
        <v>14</v>
      </c>
      <c r="B13" s="315">
        <v>0</v>
      </c>
      <c r="C13" s="317"/>
    </row>
    <row r="14" spans="1:3" s="12" customFormat="1" x14ac:dyDescent="0.25">
      <c r="A14" s="291" t="s">
        <v>16</v>
      </c>
      <c r="B14" s="315"/>
      <c r="C14" s="317">
        <v>0</v>
      </c>
    </row>
    <row r="15" spans="1:3" s="12" customFormat="1" x14ac:dyDescent="0.25">
      <c r="A15" s="291" t="s">
        <v>11</v>
      </c>
      <c r="B15" s="315">
        <v>12521620</v>
      </c>
      <c r="C15" s="317">
        <v>7951761.2599999998</v>
      </c>
    </row>
    <row r="16" spans="1:3" s="12" customFormat="1" x14ac:dyDescent="0.25">
      <c r="A16" s="291" t="s">
        <v>12</v>
      </c>
      <c r="B16" s="315">
        <v>17208609</v>
      </c>
      <c r="C16" s="317">
        <v>10450893.630000001</v>
      </c>
    </row>
    <row r="17" spans="1:3" s="12" customFormat="1" ht="30" customHeight="1" x14ac:dyDescent="0.25">
      <c r="A17" s="291" t="s">
        <v>77</v>
      </c>
      <c r="B17" s="315">
        <v>110000</v>
      </c>
      <c r="C17" s="317"/>
    </row>
    <row r="18" spans="1:3" s="12" customFormat="1" x14ac:dyDescent="0.25">
      <c r="A18" s="291" t="s">
        <v>78</v>
      </c>
      <c r="B18" s="315">
        <v>98000</v>
      </c>
      <c r="C18" s="317">
        <v>59839.199999999997</v>
      </c>
    </row>
    <row r="19" spans="1:3" s="12" customFormat="1" x14ac:dyDescent="0.25">
      <c r="A19" s="292" t="s">
        <v>5</v>
      </c>
      <c r="B19" s="315">
        <v>40000</v>
      </c>
      <c r="C19" s="317">
        <v>25661.1</v>
      </c>
    </row>
    <row r="20" spans="1:3" s="12" customFormat="1" ht="25.5" x14ac:dyDescent="0.25">
      <c r="A20" s="292" t="s">
        <v>6</v>
      </c>
      <c r="B20" s="315">
        <v>490500</v>
      </c>
      <c r="C20" s="317">
        <v>50980</v>
      </c>
    </row>
    <row r="21" spans="1:3" s="12" customFormat="1" ht="25.5" x14ac:dyDescent="0.25">
      <c r="A21" s="292" t="s">
        <v>7</v>
      </c>
      <c r="B21" s="315">
        <v>3328091</v>
      </c>
      <c r="C21" s="317">
        <v>2268741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289">
        <f>SUM(B28:B41)</f>
        <v>83562621.600000009</v>
      </c>
      <c r="C26" s="289">
        <f>SUM(C28:C41)</f>
        <v>47119079.340000004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291" t="s">
        <v>8</v>
      </c>
      <c r="B28" s="315">
        <v>35605065</v>
      </c>
      <c r="C28" s="318">
        <v>19403498.539999999</v>
      </c>
    </row>
    <row r="29" spans="1:3" s="12" customFormat="1" x14ac:dyDescent="0.25">
      <c r="A29" s="291" t="s">
        <v>81</v>
      </c>
      <c r="B29" s="315"/>
      <c r="C29" s="318">
        <v>6218.58</v>
      </c>
    </row>
    <row r="30" spans="1:3" s="12" customFormat="1" x14ac:dyDescent="0.25">
      <c r="A30" s="291" t="s">
        <v>13</v>
      </c>
      <c r="B30" s="315">
        <v>75500</v>
      </c>
      <c r="C30" s="318"/>
    </row>
    <row r="31" spans="1:3" s="12" customFormat="1" x14ac:dyDescent="0.25">
      <c r="A31" s="291" t="s">
        <v>9</v>
      </c>
      <c r="B31" s="315">
        <v>10766435</v>
      </c>
      <c r="C31" s="318">
        <v>5792041.1299999999</v>
      </c>
    </row>
    <row r="32" spans="1:3" s="12" customFormat="1" x14ac:dyDescent="0.25">
      <c r="A32" s="291" t="s">
        <v>10</v>
      </c>
      <c r="B32" s="315">
        <v>247180</v>
      </c>
      <c r="C32" s="318">
        <v>40238.230000000003</v>
      </c>
    </row>
    <row r="33" spans="1:3" s="12" customFormat="1" ht="23.25" x14ac:dyDescent="0.25">
      <c r="A33" s="291" t="s">
        <v>14</v>
      </c>
      <c r="B33" s="315">
        <v>255000</v>
      </c>
      <c r="C33" s="318">
        <v>127598</v>
      </c>
    </row>
    <row r="34" spans="1:3" s="12" customFormat="1" x14ac:dyDescent="0.25">
      <c r="A34" s="291" t="s">
        <v>18</v>
      </c>
      <c r="B34" s="315">
        <v>350000</v>
      </c>
      <c r="C34" s="318">
        <v>233952.25</v>
      </c>
    </row>
    <row r="35" spans="1:3" s="12" customFormat="1" x14ac:dyDescent="0.25">
      <c r="A35" s="291" t="s">
        <v>11</v>
      </c>
      <c r="B35" s="315">
        <v>687028</v>
      </c>
      <c r="C35" s="318">
        <v>153516.69</v>
      </c>
    </row>
    <row r="36" spans="1:3" s="12" customFormat="1" x14ac:dyDescent="0.25">
      <c r="A36" s="291" t="s">
        <v>12</v>
      </c>
      <c r="B36" s="315">
        <v>6203521.9500000002</v>
      </c>
      <c r="C36" s="320">
        <v>3164610.32</v>
      </c>
    </row>
    <row r="37" spans="1:3" s="12" customFormat="1" x14ac:dyDescent="0.25">
      <c r="A37" s="291" t="s">
        <v>82</v>
      </c>
      <c r="B37" s="315">
        <v>195000</v>
      </c>
      <c r="C37" s="320">
        <v>76428.23</v>
      </c>
    </row>
    <row r="38" spans="1:3" s="12" customFormat="1" ht="17.25" customHeight="1" x14ac:dyDescent="0.25">
      <c r="A38" s="319" t="s">
        <v>80</v>
      </c>
      <c r="B38" s="318">
        <v>47500</v>
      </c>
      <c r="C38" s="320"/>
    </row>
    <row r="39" spans="1:3" s="12" customFormat="1" x14ac:dyDescent="0.25">
      <c r="A39" s="292" t="s">
        <v>5</v>
      </c>
      <c r="B39" s="315">
        <v>550000</v>
      </c>
      <c r="C39" s="320">
        <v>225833.21</v>
      </c>
    </row>
    <row r="40" spans="1:3" s="12" customFormat="1" ht="25.5" x14ac:dyDescent="0.25">
      <c r="A40" s="292" t="s">
        <v>6</v>
      </c>
      <c r="B40" s="315">
        <v>18437560</v>
      </c>
      <c r="C40" s="320">
        <v>14373934</v>
      </c>
    </row>
    <row r="41" spans="1:3" s="12" customFormat="1" ht="25.5" x14ac:dyDescent="0.25">
      <c r="A41" s="292" t="s">
        <v>7</v>
      </c>
      <c r="B41" s="315">
        <v>10142831.65</v>
      </c>
      <c r="C41" s="320">
        <v>3521210.16</v>
      </c>
    </row>
    <row r="42" spans="1:3" s="12" customFormat="1" x14ac:dyDescent="0.25">
      <c r="A42" s="14"/>
      <c r="B42" s="14"/>
      <c r="C42" s="14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SUM(B47:B59)</f>
        <v>59551825.850000001</v>
      </c>
      <c r="C45" s="8">
        <f>SUM(C47:C59)</f>
        <v>25937098.179999996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291" t="s">
        <v>8</v>
      </c>
      <c r="B47" s="320">
        <v>26702228</v>
      </c>
      <c r="C47" s="320">
        <v>11910982.08</v>
      </c>
    </row>
    <row r="48" spans="1:3" s="12" customFormat="1" x14ac:dyDescent="0.25">
      <c r="A48" s="291" t="s">
        <v>79</v>
      </c>
      <c r="B48" s="320">
        <v>0</v>
      </c>
      <c r="C48" s="320">
        <v>0</v>
      </c>
    </row>
    <row r="49" spans="1:3" s="12" customFormat="1" x14ac:dyDescent="0.25">
      <c r="A49" s="291" t="s">
        <v>9</v>
      </c>
      <c r="B49" s="320">
        <v>8064072</v>
      </c>
      <c r="C49" s="320">
        <v>3568760.09</v>
      </c>
    </row>
    <row r="50" spans="1:3" s="12" customFormat="1" x14ac:dyDescent="0.25">
      <c r="A50" s="291" t="s">
        <v>10</v>
      </c>
      <c r="B50" s="320">
        <v>170000</v>
      </c>
      <c r="C50" s="320">
        <v>72360.53</v>
      </c>
    </row>
    <row r="51" spans="1:3" s="12" customFormat="1" x14ac:dyDescent="0.25">
      <c r="A51" s="291" t="s">
        <v>44</v>
      </c>
      <c r="B51" s="320">
        <v>52000</v>
      </c>
      <c r="C51" s="320">
        <v>12000</v>
      </c>
    </row>
    <row r="52" spans="1:3" s="12" customFormat="1" x14ac:dyDescent="0.25">
      <c r="A52" s="291" t="s">
        <v>15</v>
      </c>
      <c r="B52" s="320">
        <v>220000</v>
      </c>
      <c r="C52" s="320">
        <v>121627.27</v>
      </c>
    </row>
    <row r="53" spans="1:3" s="12" customFormat="1" x14ac:dyDescent="0.25">
      <c r="A53" s="291" t="s">
        <v>11</v>
      </c>
      <c r="B53" s="320">
        <v>307900</v>
      </c>
      <c r="C53" s="320">
        <v>167575</v>
      </c>
    </row>
    <row r="54" spans="1:3" s="12" customFormat="1" x14ac:dyDescent="0.25">
      <c r="A54" s="291" t="s">
        <v>12</v>
      </c>
      <c r="B54" s="320">
        <v>7114567</v>
      </c>
      <c r="C54" s="320">
        <v>1361542.33</v>
      </c>
    </row>
    <row r="55" spans="1:3" s="12" customFormat="1" x14ac:dyDescent="0.25">
      <c r="A55" s="291" t="s">
        <v>72</v>
      </c>
      <c r="B55" s="320">
        <v>54000</v>
      </c>
      <c r="C55" s="320">
        <v>44032.77</v>
      </c>
    </row>
    <row r="56" spans="1:3" s="12" customFormat="1" ht="23.25" x14ac:dyDescent="0.25">
      <c r="A56" s="291" t="s">
        <v>80</v>
      </c>
      <c r="B56" s="320">
        <v>35000</v>
      </c>
      <c r="C56" s="320">
        <v>19479.21</v>
      </c>
    </row>
    <row r="57" spans="1:3" s="12" customFormat="1" x14ac:dyDescent="0.25">
      <c r="A57" s="292" t="s">
        <v>5</v>
      </c>
      <c r="B57" s="320">
        <v>0</v>
      </c>
      <c r="C57" s="320">
        <v>0</v>
      </c>
    </row>
    <row r="58" spans="1:3" s="12" customFormat="1" ht="25.5" x14ac:dyDescent="0.25">
      <c r="A58" s="292" t="s">
        <v>6</v>
      </c>
      <c r="B58" s="320">
        <v>9384000</v>
      </c>
      <c r="C58" s="320">
        <v>6580000</v>
      </c>
    </row>
    <row r="59" spans="1:3" s="12" customFormat="1" ht="25.5" x14ac:dyDescent="0.25">
      <c r="A59" s="292" t="s">
        <v>7</v>
      </c>
      <c r="B59" s="320">
        <v>7448058.8499999996</v>
      </c>
      <c r="C59" s="320">
        <v>2078738.9</v>
      </c>
    </row>
    <row r="60" spans="1:3" s="12" customFormat="1" x14ac:dyDescent="0.25">
      <c r="A60" s="10"/>
      <c r="B60" s="307"/>
      <c r="C60" s="307"/>
    </row>
    <row r="61" spans="1:3" s="12" customFormat="1" x14ac:dyDescent="0.25">
      <c r="A61" s="15" t="s">
        <v>0</v>
      </c>
      <c r="B61" s="15" t="s">
        <v>2</v>
      </c>
      <c r="C61" s="15" t="s">
        <v>3</v>
      </c>
    </row>
    <row r="62" spans="1:3" s="12" customFormat="1" x14ac:dyDescent="0.25">
      <c r="A62" s="15" t="s">
        <v>1</v>
      </c>
      <c r="B62" s="15">
        <v>2</v>
      </c>
      <c r="C62" s="15">
        <v>3</v>
      </c>
    </row>
    <row r="63" spans="1:3" s="12" customFormat="1" x14ac:dyDescent="0.25">
      <c r="A63" s="3" t="s">
        <v>20</v>
      </c>
      <c r="B63" s="289">
        <f>B65+B67+B68+B70+B71+B72+B74+B75+B76+B66+B69+B73</f>
        <v>33470299.999999996</v>
      </c>
      <c r="C63" s="289">
        <f>C65+C67+C68+C70+C71+C72+C74+C75+C76+C66+C69+C73</f>
        <v>21431701.839999996</v>
      </c>
    </row>
    <row r="64" spans="1:3" s="12" customFormat="1" x14ac:dyDescent="0.25">
      <c r="A64" s="10" t="s">
        <v>4</v>
      </c>
      <c r="B64" s="259"/>
      <c r="C64" s="259"/>
    </row>
    <row r="65" spans="1:3" s="12" customFormat="1" x14ac:dyDescent="0.25">
      <c r="A65" s="291" t="s">
        <v>8</v>
      </c>
      <c r="B65" s="320">
        <v>13937374</v>
      </c>
      <c r="C65" s="320">
        <v>7824555.6200000001</v>
      </c>
    </row>
    <row r="66" spans="1:3" s="12" customFormat="1" x14ac:dyDescent="0.25">
      <c r="A66" s="291" t="s">
        <v>13</v>
      </c>
      <c r="B66" s="320">
        <v>0</v>
      </c>
      <c r="C66" s="320">
        <v>0</v>
      </c>
    </row>
    <row r="67" spans="1:3" s="12" customFormat="1" x14ac:dyDescent="0.25">
      <c r="A67" s="291" t="s">
        <v>9</v>
      </c>
      <c r="B67" s="320">
        <v>4209126</v>
      </c>
      <c r="C67" s="320">
        <v>2344694.9</v>
      </c>
    </row>
    <row r="68" spans="1:3" s="12" customFormat="1" x14ac:dyDescent="0.25">
      <c r="A68" s="291" t="s">
        <v>10</v>
      </c>
      <c r="B68" s="320">
        <v>20000</v>
      </c>
      <c r="C68" s="320">
        <v>9315.9</v>
      </c>
    </row>
    <row r="69" spans="1:3" s="12" customFormat="1" ht="23.25" x14ac:dyDescent="0.25">
      <c r="A69" s="291" t="s">
        <v>14</v>
      </c>
      <c r="B69" s="320">
        <v>0</v>
      </c>
      <c r="C69" s="320"/>
    </row>
    <row r="70" spans="1:3" s="12" customFormat="1" x14ac:dyDescent="0.25">
      <c r="A70" s="291" t="s">
        <v>21</v>
      </c>
      <c r="B70" s="320">
        <v>66870.039999999994</v>
      </c>
      <c r="C70" s="320">
        <v>32796.32</v>
      </c>
    </row>
    <row r="71" spans="1:3" s="12" customFormat="1" x14ac:dyDescent="0.25">
      <c r="A71" s="291" t="s">
        <v>11</v>
      </c>
      <c r="B71" s="320">
        <v>139457.60000000001</v>
      </c>
      <c r="C71" s="320">
        <v>74107.600000000006</v>
      </c>
    </row>
    <row r="72" spans="1:3" s="12" customFormat="1" x14ac:dyDescent="0.25">
      <c r="A72" s="291" t="s">
        <v>12</v>
      </c>
      <c r="B72" s="320">
        <v>254153.22</v>
      </c>
      <c r="C72" s="320">
        <v>179043.22</v>
      </c>
    </row>
    <row r="73" spans="1:3" s="12" customFormat="1" x14ac:dyDescent="0.25">
      <c r="A73" s="291" t="s">
        <v>72</v>
      </c>
      <c r="B73" s="320">
        <v>51739.88</v>
      </c>
      <c r="C73" s="320">
        <v>35239.879999999997</v>
      </c>
    </row>
    <row r="74" spans="1:3" s="12" customFormat="1" x14ac:dyDescent="0.25">
      <c r="A74" s="292" t="s">
        <v>5</v>
      </c>
      <c r="B74" s="320">
        <v>9133.84</v>
      </c>
      <c r="C74" s="320">
        <v>9133.84</v>
      </c>
    </row>
    <row r="75" spans="1:3" s="12" customFormat="1" ht="25.5" x14ac:dyDescent="0.25">
      <c r="A75" s="292" t="s">
        <v>6</v>
      </c>
      <c r="B75" s="320">
        <v>10646690</v>
      </c>
      <c r="C75" s="320">
        <v>9567000</v>
      </c>
    </row>
    <row r="76" spans="1:3" s="12" customFormat="1" ht="25.5" x14ac:dyDescent="0.25">
      <c r="A76" s="292" t="s">
        <v>7</v>
      </c>
      <c r="B76" s="320">
        <v>4135755.42</v>
      </c>
      <c r="C76" s="320">
        <v>1355814.56</v>
      </c>
    </row>
    <row r="77" spans="1:3" s="12" customFormat="1" x14ac:dyDescent="0.25">
      <c r="A77" s="14"/>
      <c r="B77" s="14"/>
      <c r="C77" s="14"/>
    </row>
    <row r="78" spans="1:3" s="12" customFormat="1" x14ac:dyDescent="0.25">
      <c r="A78" s="14"/>
      <c r="B78" s="14"/>
      <c r="C78" s="14"/>
    </row>
    <row r="79" spans="1:3" s="12" customFormat="1" x14ac:dyDescent="0.25">
      <c r="A79" s="15" t="s">
        <v>0</v>
      </c>
      <c r="B79" s="15" t="s">
        <v>2</v>
      </c>
      <c r="C79" s="15" t="s">
        <v>3</v>
      </c>
    </row>
    <row r="80" spans="1:3" s="12" customFormat="1" x14ac:dyDescent="0.25">
      <c r="A80" s="15" t="s">
        <v>1</v>
      </c>
      <c r="B80" s="15">
        <v>2</v>
      </c>
      <c r="C80" s="15">
        <v>3</v>
      </c>
    </row>
    <row r="81" spans="1:3" s="12" customFormat="1" x14ac:dyDescent="0.25">
      <c r="A81" s="3" t="s">
        <v>23</v>
      </c>
      <c r="B81" s="289">
        <f>SUM(B83:B96)</f>
        <v>82072070.340000004</v>
      </c>
      <c r="C81" s="289">
        <f>SUM(C83:C96)</f>
        <v>42398162.759999998</v>
      </c>
    </row>
    <row r="82" spans="1:3" s="12" customFormat="1" x14ac:dyDescent="0.25">
      <c r="A82" s="10" t="s">
        <v>4</v>
      </c>
      <c r="B82" s="259"/>
      <c r="C82" s="259"/>
    </row>
    <row r="83" spans="1:3" s="12" customFormat="1" x14ac:dyDescent="0.25">
      <c r="A83" s="291" t="s">
        <v>8</v>
      </c>
      <c r="B83" s="320">
        <v>29982840</v>
      </c>
      <c r="C83" s="320">
        <v>11221070.93</v>
      </c>
    </row>
    <row r="84" spans="1:3" s="12" customFormat="1" x14ac:dyDescent="0.25">
      <c r="A84" s="291" t="s">
        <v>13</v>
      </c>
      <c r="B84" s="320">
        <v>4000</v>
      </c>
      <c r="C84" s="320">
        <v>1300</v>
      </c>
    </row>
    <row r="85" spans="1:3" s="12" customFormat="1" x14ac:dyDescent="0.25">
      <c r="A85" s="291" t="s">
        <v>9</v>
      </c>
      <c r="B85" s="320">
        <v>9056060</v>
      </c>
      <c r="C85" s="320">
        <v>3369267.88</v>
      </c>
    </row>
    <row r="86" spans="1:3" s="12" customFormat="1" x14ac:dyDescent="0.25">
      <c r="A86" s="291" t="s">
        <v>10</v>
      </c>
      <c r="B86" s="320">
        <v>20800</v>
      </c>
      <c r="C86" s="320">
        <v>12314.95</v>
      </c>
    </row>
    <row r="87" spans="1:3" s="12" customFormat="1" ht="23.25" x14ac:dyDescent="0.25">
      <c r="A87" s="291" t="s">
        <v>14</v>
      </c>
      <c r="B87" s="320">
        <v>102000</v>
      </c>
      <c r="C87" s="320">
        <v>35105</v>
      </c>
    </row>
    <row r="88" spans="1:3" s="12" customFormat="1" x14ac:dyDescent="0.25">
      <c r="A88" s="291" t="s">
        <v>21</v>
      </c>
      <c r="B88" s="320">
        <v>99000</v>
      </c>
      <c r="C88" s="320">
        <v>42693.18</v>
      </c>
    </row>
    <row r="89" spans="1:3" s="12" customFormat="1" x14ac:dyDescent="0.25">
      <c r="A89" s="291" t="s">
        <v>11</v>
      </c>
      <c r="B89" s="320">
        <v>79000</v>
      </c>
      <c r="C89" s="320">
        <v>80107.320000000007</v>
      </c>
    </row>
    <row r="90" spans="1:3" s="12" customFormat="1" x14ac:dyDescent="0.25">
      <c r="A90" s="291" t="s">
        <v>73</v>
      </c>
      <c r="B90" s="320">
        <v>150000</v>
      </c>
      <c r="C90" s="320">
        <v>60000</v>
      </c>
    </row>
    <row r="91" spans="1:3" s="12" customFormat="1" x14ac:dyDescent="0.25">
      <c r="A91" s="291" t="s">
        <v>12</v>
      </c>
      <c r="B91" s="320">
        <v>11885983</v>
      </c>
      <c r="C91" s="320">
        <v>1389109.44</v>
      </c>
    </row>
    <row r="92" spans="1:3" s="12" customFormat="1" x14ac:dyDescent="0.25">
      <c r="A92" s="291" t="s">
        <v>72</v>
      </c>
      <c r="B92" s="320">
        <v>80000</v>
      </c>
      <c r="C92" s="320">
        <v>61039.06</v>
      </c>
    </row>
    <row r="93" spans="1:3" s="12" customFormat="1" x14ac:dyDescent="0.25">
      <c r="A93" s="291" t="s">
        <v>94</v>
      </c>
      <c r="B93" s="320">
        <v>4000</v>
      </c>
      <c r="C93" s="320"/>
    </row>
    <row r="94" spans="1:3" s="12" customFormat="1" x14ac:dyDescent="0.25">
      <c r="A94" s="292" t="s">
        <v>5</v>
      </c>
      <c r="B94" s="320">
        <v>653000</v>
      </c>
      <c r="C94" s="320">
        <v>103018</v>
      </c>
    </row>
    <row r="95" spans="1:3" s="12" customFormat="1" ht="25.5" x14ac:dyDescent="0.25">
      <c r="A95" s="292" t="s">
        <v>6</v>
      </c>
      <c r="B95" s="320">
        <v>11872008</v>
      </c>
      <c r="C95" s="320">
        <v>11745130.34</v>
      </c>
    </row>
    <row r="96" spans="1:3" s="12" customFormat="1" ht="25.5" x14ac:dyDescent="0.25">
      <c r="A96" s="292" t="s">
        <v>7</v>
      </c>
      <c r="B96" s="320">
        <v>18083379.34</v>
      </c>
      <c r="C96" s="320">
        <v>14278006.66</v>
      </c>
    </row>
    <row r="97" spans="1:3" s="12" customFormat="1" x14ac:dyDescent="0.25">
      <c r="A97" s="14"/>
      <c r="B97" s="14"/>
      <c r="C97" s="14"/>
    </row>
    <row r="98" spans="1:3" s="12" customFormat="1" x14ac:dyDescent="0.25">
      <c r="A98" s="15" t="s">
        <v>0</v>
      </c>
      <c r="B98" s="15" t="s">
        <v>2</v>
      </c>
      <c r="C98" s="15" t="s">
        <v>3</v>
      </c>
    </row>
    <row r="99" spans="1:3" s="12" customFormat="1" x14ac:dyDescent="0.25">
      <c r="A99" s="15" t="s">
        <v>1</v>
      </c>
      <c r="B99" s="15">
        <v>2</v>
      </c>
      <c r="C99" s="15">
        <v>3</v>
      </c>
    </row>
    <row r="100" spans="1:3" s="12" customFormat="1" ht="18" customHeight="1" x14ac:dyDescent="0.25">
      <c r="A100" s="3" t="s">
        <v>24</v>
      </c>
      <c r="B100" s="289">
        <f>SUM(B102:B114)</f>
        <v>59790205</v>
      </c>
      <c r="C100" s="289">
        <f>SUM(C102:C114)</f>
        <v>29971564.089999996</v>
      </c>
    </row>
    <row r="101" spans="1:3" s="12" customFormat="1" x14ac:dyDescent="0.25">
      <c r="A101" s="10" t="s">
        <v>4</v>
      </c>
      <c r="B101" s="259"/>
      <c r="C101" s="259"/>
    </row>
    <row r="102" spans="1:3" s="12" customFormat="1" x14ac:dyDescent="0.25">
      <c r="A102" s="13" t="s">
        <v>8</v>
      </c>
      <c r="B102" s="315">
        <v>28483828</v>
      </c>
      <c r="C102" s="315">
        <v>16614173.579999998</v>
      </c>
    </row>
    <row r="103" spans="1:3" s="12" customFormat="1" x14ac:dyDescent="0.25">
      <c r="A103" s="13" t="s">
        <v>13</v>
      </c>
      <c r="B103" s="315">
        <v>0</v>
      </c>
      <c r="C103" s="315">
        <v>0</v>
      </c>
    </row>
    <row r="104" spans="1:3" s="12" customFormat="1" x14ac:dyDescent="0.25">
      <c r="A104" s="13" t="s">
        <v>9</v>
      </c>
      <c r="B104" s="315">
        <v>8576672</v>
      </c>
      <c r="C104" s="315">
        <v>4956015.42</v>
      </c>
    </row>
    <row r="105" spans="1:3" s="12" customFormat="1" x14ac:dyDescent="0.25">
      <c r="A105" s="13" t="s">
        <v>10</v>
      </c>
      <c r="B105" s="315">
        <v>122420</v>
      </c>
      <c r="C105" s="315">
        <v>53440.58</v>
      </c>
    </row>
    <row r="106" spans="1:3" s="12" customFormat="1" ht="23.25" x14ac:dyDescent="0.25">
      <c r="A106" s="13" t="s">
        <v>14</v>
      </c>
      <c r="B106" s="315">
        <v>0</v>
      </c>
      <c r="C106" s="315">
        <v>0</v>
      </c>
    </row>
    <row r="107" spans="1:3" s="12" customFormat="1" x14ac:dyDescent="0.25">
      <c r="A107" s="13" t="s">
        <v>21</v>
      </c>
      <c r="B107" s="315">
        <v>470479</v>
      </c>
      <c r="C107" s="315">
        <v>281768.06</v>
      </c>
    </row>
    <row r="108" spans="1:3" s="12" customFormat="1" x14ac:dyDescent="0.25">
      <c r="A108" s="13" t="s">
        <v>11</v>
      </c>
      <c r="B108" s="315">
        <v>631621</v>
      </c>
      <c r="C108" s="315">
        <v>273598.14</v>
      </c>
    </row>
    <row r="109" spans="1:3" s="12" customFormat="1" x14ac:dyDescent="0.25">
      <c r="A109" s="13" t="s">
        <v>12</v>
      </c>
      <c r="B109" s="315">
        <v>8432185</v>
      </c>
      <c r="C109" s="307">
        <v>1040902.48</v>
      </c>
    </row>
    <row r="110" spans="1:3" s="12" customFormat="1" x14ac:dyDescent="0.25">
      <c r="A110" s="13" t="s">
        <v>72</v>
      </c>
      <c r="B110" s="315">
        <v>95886</v>
      </c>
      <c r="C110" s="307">
        <v>19977.53</v>
      </c>
    </row>
    <row r="111" spans="1:3" s="12" customFormat="1" ht="14.25" customHeight="1" x14ac:dyDescent="0.25">
      <c r="A111" s="13" t="s">
        <v>90</v>
      </c>
      <c r="B111" s="315">
        <v>147500</v>
      </c>
      <c r="C111" s="320">
        <v>147500</v>
      </c>
    </row>
    <row r="112" spans="1:3" s="12" customFormat="1" x14ac:dyDescent="0.25">
      <c r="A112" s="13" t="s">
        <v>5</v>
      </c>
      <c r="B112" s="315">
        <v>78000</v>
      </c>
      <c r="C112" s="307">
        <v>59165.45</v>
      </c>
    </row>
    <row r="113" spans="1:3" s="12" customFormat="1" ht="25.5" x14ac:dyDescent="0.25">
      <c r="A113" s="10" t="s">
        <v>6</v>
      </c>
      <c r="B113" s="315">
        <v>7281967</v>
      </c>
      <c r="C113" s="315">
        <v>3770053.56</v>
      </c>
    </row>
    <row r="114" spans="1:3" s="12" customFormat="1" ht="25.5" x14ac:dyDescent="0.25">
      <c r="A114" s="10" t="s">
        <v>7</v>
      </c>
      <c r="B114" s="315">
        <v>5469647</v>
      </c>
      <c r="C114" s="315">
        <v>2754969.29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SUM(B120:B131)</f>
        <v>57935442.25</v>
      </c>
      <c r="C118" s="8">
        <f>SUM(C120:C131)</f>
        <v>28263898.940000005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315">
        <v>29164873.699999999</v>
      </c>
      <c r="C120" s="315">
        <v>13826581.42</v>
      </c>
    </row>
    <row r="121" spans="1:3" s="12" customFormat="1" x14ac:dyDescent="0.25">
      <c r="A121" s="13" t="s">
        <v>13</v>
      </c>
      <c r="B121" s="315">
        <v>37173.879999999997</v>
      </c>
      <c r="C121" s="315">
        <v>23352.959999999999</v>
      </c>
    </row>
    <row r="122" spans="1:3" s="12" customFormat="1" x14ac:dyDescent="0.25">
      <c r="A122" s="13" t="s">
        <v>9</v>
      </c>
      <c r="B122" s="315">
        <v>8807752.4199999999</v>
      </c>
      <c r="C122" s="315">
        <v>3455351.6300000004</v>
      </c>
    </row>
    <row r="123" spans="1:3" s="12" customFormat="1" x14ac:dyDescent="0.25">
      <c r="A123" s="13" t="s">
        <v>10</v>
      </c>
      <c r="B123" s="315">
        <v>146000</v>
      </c>
      <c r="C123" s="315">
        <v>65873.709999999992</v>
      </c>
    </row>
    <row r="124" spans="1:3" s="12" customFormat="1" ht="23.25" x14ac:dyDescent="0.25">
      <c r="A124" s="13" t="s">
        <v>14</v>
      </c>
      <c r="B124" s="315"/>
      <c r="C124" s="315"/>
    </row>
    <row r="125" spans="1:3" s="12" customFormat="1" x14ac:dyDescent="0.25">
      <c r="A125" s="13" t="s">
        <v>21</v>
      </c>
      <c r="B125" s="315">
        <v>465000</v>
      </c>
      <c r="C125" s="315">
        <v>163675.27999999997</v>
      </c>
    </row>
    <row r="126" spans="1:3" s="12" customFormat="1" x14ac:dyDescent="0.25">
      <c r="A126" s="13" t="s">
        <v>11</v>
      </c>
      <c r="B126" s="315">
        <v>428000</v>
      </c>
      <c r="C126" s="315">
        <v>81822.98</v>
      </c>
    </row>
    <row r="127" spans="1:3" s="12" customFormat="1" x14ac:dyDescent="0.25">
      <c r="A127" s="13" t="s">
        <v>12</v>
      </c>
      <c r="B127" s="315">
        <v>5150527.25</v>
      </c>
      <c r="C127" s="315">
        <v>1088203.55</v>
      </c>
    </row>
    <row r="128" spans="1:3" s="12" customFormat="1" x14ac:dyDescent="0.25">
      <c r="A128" s="13" t="s">
        <v>72</v>
      </c>
      <c r="B128" s="315">
        <v>182000</v>
      </c>
      <c r="C128" s="315">
        <v>61143.63</v>
      </c>
    </row>
    <row r="129" spans="1:3" s="12" customFormat="1" x14ac:dyDescent="0.25">
      <c r="A129" s="10" t="s">
        <v>5</v>
      </c>
      <c r="B129" s="315">
        <v>58000</v>
      </c>
      <c r="C129" s="315"/>
    </row>
    <row r="130" spans="1:3" s="12" customFormat="1" ht="25.5" x14ac:dyDescent="0.25">
      <c r="A130" s="10" t="s">
        <v>6</v>
      </c>
      <c r="B130" s="315">
        <v>6770262.5</v>
      </c>
      <c r="C130" s="315">
        <v>5557595</v>
      </c>
    </row>
    <row r="131" spans="1:3" s="12" customFormat="1" ht="25.5" x14ac:dyDescent="0.25">
      <c r="A131" s="10" t="s">
        <v>7</v>
      </c>
      <c r="B131" s="315">
        <v>6725852.5</v>
      </c>
      <c r="C131" s="315">
        <v>3940298.78</v>
      </c>
    </row>
    <row r="132" spans="1:3" s="12" customFormat="1" x14ac:dyDescent="0.25">
      <c r="A132" s="14"/>
      <c r="B132" s="14"/>
      <c r="C132" s="14"/>
    </row>
    <row r="133" spans="1:3" s="12" customFormat="1" ht="15.75" x14ac:dyDescent="0.25">
      <c r="A133" s="16" t="s">
        <v>0</v>
      </c>
      <c r="B133" s="16" t="s">
        <v>2</v>
      </c>
      <c r="C133" s="16" t="s">
        <v>3</v>
      </c>
    </row>
    <row r="134" spans="1:3" s="12" customFormat="1" ht="15.75" x14ac:dyDescent="0.25">
      <c r="A134" s="16" t="s">
        <v>1</v>
      </c>
      <c r="B134" s="16">
        <v>2</v>
      </c>
      <c r="C134" s="16">
        <v>3</v>
      </c>
    </row>
    <row r="135" spans="1:3" s="12" customFormat="1" x14ac:dyDescent="0.25">
      <c r="A135" s="3" t="s">
        <v>26</v>
      </c>
      <c r="B135" s="8">
        <f>SUM(B137:B147)</f>
        <v>50852012.93</v>
      </c>
      <c r="C135" s="8">
        <f>SUM(C137:C147)</f>
        <v>15871986.850000001</v>
      </c>
    </row>
    <row r="136" spans="1:3" s="12" customFormat="1" ht="15.75" x14ac:dyDescent="0.25">
      <c r="A136" s="17" t="s">
        <v>4</v>
      </c>
      <c r="B136" s="18"/>
      <c r="C136" s="18"/>
    </row>
    <row r="137" spans="1:3" s="12" customFormat="1" x14ac:dyDescent="0.25">
      <c r="A137" s="19" t="s">
        <v>8</v>
      </c>
      <c r="B137" s="320">
        <v>20783069</v>
      </c>
      <c r="C137" s="320">
        <v>6050413.7300000004</v>
      </c>
    </row>
    <row r="138" spans="1:3" s="12" customFormat="1" x14ac:dyDescent="0.25">
      <c r="A138" s="19" t="s">
        <v>13</v>
      </c>
      <c r="B138" s="320"/>
      <c r="C138" s="320"/>
    </row>
    <row r="139" spans="1:3" s="12" customFormat="1" x14ac:dyDescent="0.25">
      <c r="A139" s="19" t="s">
        <v>9</v>
      </c>
      <c r="B139" s="320">
        <v>6276487</v>
      </c>
      <c r="C139" s="320">
        <v>2150916.94</v>
      </c>
    </row>
    <row r="140" spans="1:3" s="12" customFormat="1" x14ac:dyDescent="0.25">
      <c r="A140" s="19" t="s">
        <v>10</v>
      </c>
      <c r="B140" s="320">
        <v>60000</v>
      </c>
      <c r="C140" s="320">
        <v>36791.449999999997</v>
      </c>
    </row>
    <row r="141" spans="1:3" s="12" customFormat="1" ht="27" customHeight="1" x14ac:dyDescent="0.25">
      <c r="A141" s="19" t="s">
        <v>14</v>
      </c>
      <c r="B141" s="320"/>
      <c r="C141" s="320"/>
    </row>
    <row r="142" spans="1:3" s="12" customFormat="1" x14ac:dyDescent="0.25">
      <c r="A142" s="19" t="s">
        <v>15</v>
      </c>
      <c r="B142" s="320">
        <v>265000</v>
      </c>
      <c r="C142" s="320">
        <v>153747.93</v>
      </c>
    </row>
    <row r="143" spans="1:3" s="12" customFormat="1" x14ac:dyDescent="0.25">
      <c r="A143" s="19" t="s">
        <v>11</v>
      </c>
      <c r="B143" s="320">
        <v>50000</v>
      </c>
      <c r="C143" s="320">
        <v>40256</v>
      </c>
    </row>
    <row r="144" spans="1:3" s="12" customFormat="1" x14ac:dyDescent="0.25">
      <c r="A144" s="19" t="s">
        <v>12</v>
      </c>
      <c r="B144" s="320">
        <v>100000</v>
      </c>
      <c r="C144" s="320">
        <v>48547.99</v>
      </c>
    </row>
    <row r="145" spans="1:3" s="12" customFormat="1" x14ac:dyDescent="0.25">
      <c r="A145" s="10" t="s">
        <v>5</v>
      </c>
      <c r="B145" s="320">
        <v>4257930</v>
      </c>
      <c r="C145" s="320">
        <v>3586170.13</v>
      </c>
    </row>
    <row r="146" spans="1:3" s="12" customFormat="1" ht="25.5" x14ac:dyDescent="0.25">
      <c r="A146" s="10" t="s">
        <v>6</v>
      </c>
      <c r="B146" s="320">
        <v>10070000</v>
      </c>
      <c r="C146" s="320">
        <v>158061</v>
      </c>
    </row>
    <row r="147" spans="1:3" s="12" customFormat="1" ht="25.5" x14ac:dyDescent="0.25">
      <c r="A147" s="10" t="s">
        <v>7</v>
      </c>
      <c r="B147" s="320">
        <v>8989526.9299999997</v>
      </c>
      <c r="C147" s="320">
        <v>3647081.68</v>
      </c>
    </row>
    <row r="148" spans="1:3" s="12" customFormat="1" x14ac:dyDescent="0.25">
      <c r="A148" s="14"/>
      <c r="B148" s="14"/>
      <c r="C148" s="14"/>
    </row>
    <row r="149" spans="1:3" s="12" customFormat="1" x14ac:dyDescent="0.25">
      <c r="A149" s="21" t="s">
        <v>0</v>
      </c>
      <c r="B149" s="21" t="s">
        <v>2</v>
      </c>
      <c r="C149" s="21" t="s">
        <v>3</v>
      </c>
    </row>
    <row r="150" spans="1:3" s="12" customFormat="1" x14ac:dyDescent="0.25">
      <c r="A150" s="21" t="s">
        <v>1</v>
      </c>
      <c r="B150" s="21">
        <v>2</v>
      </c>
      <c r="C150" s="21">
        <v>3</v>
      </c>
    </row>
    <row r="151" spans="1:3" s="12" customFormat="1" x14ac:dyDescent="0.25">
      <c r="A151" s="4" t="s">
        <v>27</v>
      </c>
      <c r="B151" s="76">
        <f>B153+B155+B156+B157+B159+B160+B162+B163+B164+B154+B158+B161</f>
        <v>96438500</v>
      </c>
      <c r="C151" s="76">
        <f>C153+C155+C156+C157+C159+C160+C162+C163+C164+C154+C158+C161</f>
        <v>56540031.589999996</v>
      </c>
    </row>
    <row r="152" spans="1:3" s="12" customFormat="1" x14ac:dyDescent="0.25">
      <c r="A152" s="23" t="s">
        <v>4</v>
      </c>
      <c r="B152" s="77"/>
      <c r="C152" s="77"/>
    </row>
    <row r="153" spans="1:3" s="12" customFormat="1" x14ac:dyDescent="0.25">
      <c r="A153" s="264" t="s">
        <v>8</v>
      </c>
      <c r="B153" s="230">
        <v>69550000</v>
      </c>
      <c r="C153" s="230">
        <v>40632316.539999999</v>
      </c>
    </row>
    <row r="154" spans="1:3" s="12" customFormat="1" x14ac:dyDescent="0.25">
      <c r="A154" s="264" t="s">
        <v>83</v>
      </c>
      <c r="B154" s="230">
        <v>65100</v>
      </c>
      <c r="C154" s="230">
        <v>57279.99</v>
      </c>
    </row>
    <row r="155" spans="1:3" s="12" customFormat="1" x14ac:dyDescent="0.25">
      <c r="A155" s="264" t="s">
        <v>9</v>
      </c>
      <c r="B155" s="230">
        <v>21004100</v>
      </c>
      <c r="C155" s="230">
        <v>12131913.15</v>
      </c>
    </row>
    <row r="156" spans="1:3" s="12" customFormat="1" x14ac:dyDescent="0.25">
      <c r="A156" s="264" t="s">
        <v>10</v>
      </c>
      <c r="B156" s="230">
        <v>94000</v>
      </c>
      <c r="C156" s="230">
        <v>36394.639999999999</v>
      </c>
    </row>
    <row r="157" spans="1:3" s="12" customFormat="1" x14ac:dyDescent="0.25">
      <c r="A157" s="264" t="s">
        <v>15</v>
      </c>
      <c r="B157" s="230">
        <v>640500</v>
      </c>
      <c r="C157" s="230">
        <v>344827.05</v>
      </c>
    </row>
    <row r="158" spans="1:3" s="12" customFormat="1" ht="23.25" x14ac:dyDescent="0.25">
      <c r="A158" s="264" t="s">
        <v>14</v>
      </c>
      <c r="B158" s="230"/>
      <c r="C158" s="230"/>
    </row>
    <row r="159" spans="1:3" s="12" customFormat="1" x14ac:dyDescent="0.25">
      <c r="A159" s="264" t="s">
        <v>11</v>
      </c>
      <c r="B159" s="230">
        <v>481400</v>
      </c>
      <c r="C159" s="230">
        <v>207245</v>
      </c>
    </row>
    <row r="160" spans="1:3" s="12" customFormat="1" x14ac:dyDescent="0.25">
      <c r="A160" s="264" t="s">
        <v>12</v>
      </c>
      <c r="B160" s="230">
        <v>871000</v>
      </c>
      <c r="C160" s="230">
        <v>443077</v>
      </c>
    </row>
    <row r="161" spans="1:3" s="12" customFormat="1" x14ac:dyDescent="0.25">
      <c r="A161" s="264" t="s">
        <v>74</v>
      </c>
      <c r="B161" s="230">
        <v>137000</v>
      </c>
      <c r="C161" s="230">
        <v>26160.93</v>
      </c>
    </row>
    <row r="162" spans="1:3" s="12" customFormat="1" x14ac:dyDescent="0.25">
      <c r="A162" s="265" t="s">
        <v>5</v>
      </c>
      <c r="B162" s="230">
        <v>161900</v>
      </c>
      <c r="C162" s="230">
        <v>43201</v>
      </c>
    </row>
    <row r="163" spans="1:3" s="12" customFormat="1" ht="25.5" x14ac:dyDescent="0.25">
      <c r="A163" s="265" t="s">
        <v>6</v>
      </c>
      <c r="B163" s="230">
        <v>272000</v>
      </c>
      <c r="C163" s="230">
        <v>0</v>
      </c>
    </row>
    <row r="164" spans="1:3" s="12" customFormat="1" ht="25.5" x14ac:dyDescent="0.25">
      <c r="A164" s="265" t="s">
        <v>7</v>
      </c>
      <c r="B164" s="230">
        <v>3161500</v>
      </c>
      <c r="C164" s="230">
        <v>2617616.29</v>
      </c>
    </row>
    <row r="165" spans="1:3" s="12" customFormat="1" x14ac:dyDescent="0.25">
      <c r="A165" s="287"/>
      <c r="B165" s="230"/>
      <c r="C165" s="230"/>
    </row>
    <row r="166" spans="1:3" s="12" customFormat="1" x14ac:dyDescent="0.25">
      <c r="A166" s="14"/>
      <c r="B166" s="230"/>
      <c r="C166" s="230"/>
    </row>
    <row r="167" spans="1:3" s="12" customFormat="1" x14ac:dyDescent="0.25">
      <c r="A167" s="15" t="s">
        <v>0</v>
      </c>
      <c r="B167" s="15" t="s">
        <v>2</v>
      </c>
      <c r="C167" s="15" t="s">
        <v>3</v>
      </c>
    </row>
    <row r="168" spans="1:3" s="12" customFormat="1" x14ac:dyDescent="0.25">
      <c r="A168" s="15" t="s">
        <v>1</v>
      </c>
      <c r="B168" s="15">
        <v>2</v>
      </c>
      <c r="C168" s="15">
        <v>3</v>
      </c>
    </row>
    <row r="169" spans="1:3" s="12" customFormat="1" x14ac:dyDescent="0.25">
      <c r="A169" s="3" t="s">
        <v>28</v>
      </c>
      <c r="B169" s="289">
        <f>SUM(B171:B182)</f>
        <v>22120700</v>
      </c>
      <c r="C169" s="289">
        <f>SUM(C171:C182)</f>
        <v>12675284.92</v>
      </c>
    </row>
    <row r="170" spans="1:3" s="12" customFormat="1" x14ac:dyDescent="0.25">
      <c r="A170" s="10" t="s">
        <v>4</v>
      </c>
      <c r="B170" s="259"/>
      <c r="C170" s="259"/>
    </row>
    <row r="171" spans="1:3" s="12" customFormat="1" x14ac:dyDescent="0.25">
      <c r="A171" s="13" t="s">
        <v>8</v>
      </c>
      <c r="B171" s="315">
        <v>14532470.880000001</v>
      </c>
      <c r="C171" s="320">
        <v>8444758.0999999996</v>
      </c>
    </row>
    <row r="172" spans="1:3" s="12" customFormat="1" x14ac:dyDescent="0.25">
      <c r="A172" s="291" t="s">
        <v>95</v>
      </c>
      <c r="B172" s="315">
        <v>2529.12</v>
      </c>
      <c r="C172" s="320">
        <v>3641.67</v>
      </c>
    </row>
    <row r="173" spans="1:3" s="12" customFormat="1" x14ac:dyDescent="0.25">
      <c r="A173" s="13" t="s">
        <v>13</v>
      </c>
      <c r="B173" s="315"/>
      <c r="C173" s="320"/>
    </row>
    <row r="174" spans="1:3" s="12" customFormat="1" x14ac:dyDescent="0.25">
      <c r="A174" s="13" t="s">
        <v>9</v>
      </c>
      <c r="B174" s="315">
        <v>4390000</v>
      </c>
      <c r="C174" s="303">
        <v>2514190.15</v>
      </c>
    </row>
    <row r="175" spans="1:3" s="12" customFormat="1" x14ac:dyDescent="0.25">
      <c r="A175" s="13" t="s">
        <v>10</v>
      </c>
      <c r="B175" s="315"/>
      <c r="C175" s="320"/>
    </row>
    <row r="176" spans="1:3" s="12" customFormat="1" ht="23.25" x14ac:dyDescent="0.25">
      <c r="A176" s="13" t="s">
        <v>14</v>
      </c>
      <c r="B176" s="315"/>
      <c r="C176" s="320"/>
    </row>
    <row r="177" spans="1:3" s="12" customFormat="1" x14ac:dyDescent="0.25">
      <c r="A177" s="13" t="s">
        <v>11</v>
      </c>
      <c r="B177" s="315">
        <v>184061</v>
      </c>
      <c r="C177" s="320">
        <v>46659</v>
      </c>
    </row>
    <row r="178" spans="1:3" s="12" customFormat="1" x14ac:dyDescent="0.25">
      <c r="A178" s="13" t="s">
        <v>12</v>
      </c>
      <c r="B178" s="315">
        <v>1004990</v>
      </c>
      <c r="C178" s="320">
        <v>571690</v>
      </c>
    </row>
    <row r="179" spans="1:3" s="12" customFormat="1" x14ac:dyDescent="0.25">
      <c r="A179" s="13" t="s">
        <v>72</v>
      </c>
      <c r="B179" s="315">
        <v>40000</v>
      </c>
      <c r="C179" s="320">
        <v>2754</v>
      </c>
    </row>
    <row r="180" spans="1:3" s="12" customFormat="1" x14ac:dyDescent="0.25">
      <c r="A180" s="10" t="s">
        <v>5</v>
      </c>
      <c r="B180" s="315">
        <v>0</v>
      </c>
      <c r="C180" s="320">
        <v>0</v>
      </c>
    </row>
    <row r="181" spans="1:3" s="12" customFormat="1" ht="25.5" x14ac:dyDescent="0.25">
      <c r="A181" s="10" t="s">
        <v>6</v>
      </c>
      <c r="B181" s="315">
        <v>240000</v>
      </c>
      <c r="C181" s="320">
        <v>0</v>
      </c>
    </row>
    <row r="182" spans="1:3" s="12" customFormat="1" ht="25.5" x14ac:dyDescent="0.25">
      <c r="A182" s="10" t="s">
        <v>7</v>
      </c>
      <c r="B182" s="315">
        <v>1726649</v>
      </c>
      <c r="C182" s="320">
        <v>1091592</v>
      </c>
    </row>
    <row r="183" spans="1:3" s="12" customFormat="1" x14ac:dyDescent="0.25">
      <c r="A183" s="14"/>
      <c r="B183" s="14"/>
      <c r="C183" s="14"/>
    </row>
    <row r="184" spans="1:3" s="12" customFormat="1" x14ac:dyDescent="0.25">
      <c r="A184" s="15" t="s">
        <v>0</v>
      </c>
      <c r="B184" s="15" t="s">
        <v>2</v>
      </c>
      <c r="C184" s="15" t="s">
        <v>3</v>
      </c>
    </row>
    <row r="185" spans="1:3" s="12" customFormat="1" x14ac:dyDescent="0.25">
      <c r="A185" s="15" t="s">
        <v>1</v>
      </c>
      <c r="B185" s="15">
        <v>2</v>
      </c>
      <c r="C185" s="15">
        <v>3</v>
      </c>
    </row>
    <row r="186" spans="1:3" s="12" customFormat="1" x14ac:dyDescent="0.25">
      <c r="A186" s="3" t="s">
        <v>29</v>
      </c>
      <c r="B186" s="8">
        <f>SUM(B188:B200)</f>
        <v>22145543.859999999</v>
      </c>
      <c r="C186" s="8">
        <f>SUM(C188:C200)</f>
        <v>12740431.849999998</v>
      </c>
    </row>
    <row r="187" spans="1:3" s="12" customFormat="1" x14ac:dyDescent="0.25">
      <c r="A187" s="10" t="s">
        <v>4</v>
      </c>
      <c r="B187" s="11"/>
      <c r="C187" s="11">
        <v>0</v>
      </c>
    </row>
    <row r="188" spans="1:3" s="12" customFormat="1" x14ac:dyDescent="0.25">
      <c r="A188" s="291" t="s">
        <v>8</v>
      </c>
      <c r="B188" s="315">
        <v>13500000</v>
      </c>
      <c r="C188" s="315">
        <v>7792803.2000000002</v>
      </c>
    </row>
    <row r="189" spans="1:3" s="12" customFormat="1" ht="23.25" x14ac:dyDescent="0.25">
      <c r="A189" s="291" t="s">
        <v>49</v>
      </c>
      <c r="B189" s="315">
        <v>8000</v>
      </c>
      <c r="C189" s="315">
        <v>4812</v>
      </c>
    </row>
    <row r="190" spans="1:3" s="12" customFormat="1" x14ac:dyDescent="0.25">
      <c r="A190" s="291" t="s">
        <v>9</v>
      </c>
      <c r="B190" s="315">
        <v>4077000</v>
      </c>
      <c r="C190" s="315">
        <v>2312779.0499999998</v>
      </c>
    </row>
    <row r="191" spans="1:3" s="12" customFormat="1" x14ac:dyDescent="0.25">
      <c r="A191" s="291" t="s">
        <v>10</v>
      </c>
      <c r="B191" s="315">
        <v>30000</v>
      </c>
      <c r="C191" s="315">
        <v>12051.41</v>
      </c>
    </row>
    <row r="192" spans="1:3" s="12" customFormat="1" x14ac:dyDescent="0.25">
      <c r="A192" s="291" t="s">
        <v>11</v>
      </c>
      <c r="B192" s="315">
        <v>434000</v>
      </c>
      <c r="C192" s="315">
        <v>109810.2</v>
      </c>
    </row>
    <row r="193" spans="1:3" s="12" customFormat="1" x14ac:dyDescent="0.25">
      <c r="A193" s="291" t="s">
        <v>12</v>
      </c>
      <c r="B193" s="315">
        <v>858450</v>
      </c>
      <c r="C193" s="315">
        <v>246693</v>
      </c>
    </row>
    <row r="194" spans="1:3" s="12" customFormat="1" x14ac:dyDescent="0.25">
      <c r="A194" s="292" t="s">
        <v>5</v>
      </c>
      <c r="B194" s="315">
        <v>120000</v>
      </c>
      <c r="C194" s="315">
        <v>22313.43</v>
      </c>
    </row>
    <row r="195" spans="1:3" s="12" customFormat="1" x14ac:dyDescent="0.25">
      <c r="A195" s="292" t="s">
        <v>72</v>
      </c>
      <c r="B195" s="315">
        <v>42000</v>
      </c>
      <c r="C195" s="315">
        <v>13096.19</v>
      </c>
    </row>
    <row r="196" spans="1:3" s="12" customFormat="1" ht="25.5" x14ac:dyDescent="0.25">
      <c r="A196" s="292" t="s">
        <v>84</v>
      </c>
      <c r="B196" s="315">
        <v>600</v>
      </c>
      <c r="C196" s="315">
        <v>250</v>
      </c>
    </row>
    <row r="197" spans="1:3" s="12" customFormat="1" ht="25.5" x14ac:dyDescent="0.25">
      <c r="A197" s="292" t="s">
        <v>6</v>
      </c>
      <c r="B197" s="315">
        <v>196050</v>
      </c>
      <c r="C197" s="315">
        <v>118488.1</v>
      </c>
    </row>
    <row r="198" spans="1:3" s="12" customFormat="1" ht="25.5" x14ac:dyDescent="0.25">
      <c r="A198" s="292" t="s">
        <v>7</v>
      </c>
      <c r="B198" s="315">
        <v>2586443.86</v>
      </c>
      <c r="C198" s="315">
        <v>1946084.18</v>
      </c>
    </row>
    <row r="199" spans="1:3" s="12" customFormat="1" x14ac:dyDescent="0.25">
      <c r="A199" s="293" t="s">
        <v>16</v>
      </c>
      <c r="B199" s="315">
        <v>250000</v>
      </c>
      <c r="C199" s="315">
        <v>134295</v>
      </c>
    </row>
    <row r="200" spans="1:3" s="12" customFormat="1" x14ac:dyDescent="0.25">
      <c r="A200" s="293" t="s">
        <v>15</v>
      </c>
      <c r="B200" s="293">
        <v>43000</v>
      </c>
      <c r="C200" s="315">
        <v>26956.09</v>
      </c>
    </row>
    <row r="201" spans="1:3" s="12" customFormat="1" x14ac:dyDescent="0.25">
      <c r="A201" s="14"/>
      <c r="B201" s="14"/>
      <c r="C201" s="14"/>
    </row>
    <row r="202" spans="1:3" s="12" customFormat="1" x14ac:dyDescent="0.25">
      <c r="A202" s="15" t="s">
        <v>0</v>
      </c>
      <c r="B202" s="15" t="s">
        <v>2</v>
      </c>
      <c r="C202" s="15" t="s">
        <v>3</v>
      </c>
    </row>
    <row r="203" spans="1:3" s="12" customFormat="1" x14ac:dyDescent="0.25">
      <c r="A203" s="15" t="s">
        <v>1</v>
      </c>
      <c r="B203" s="15">
        <v>2</v>
      </c>
      <c r="C203" s="15">
        <v>3</v>
      </c>
    </row>
    <row r="204" spans="1:3" s="12" customFormat="1" x14ac:dyDescent="0.25">
      <c r="A204" s="3" t="s">
        <v>36</v>
      </c>
      <c r="B204" s="289">
        <f>B206+B208+B209+B211+B212+B213+B214+B215+B216+B207+B210+B218</f>
        <v>8449468.2300000004</v>
      </c>
      <c r="C204" s="289">
        <f>C206+C208+C209+C211+C212+C213+C214+C215+C216+C207+C210+C218</f>
        <v>4914950.3199999994</v>
      </c>
    </row>
    <row r="205" spans="1:3" s="12" customFormat="1" x14ac:dyDescent="0.25">
      <c r="A205" s="10" t="s">
        <v>4</v>
      </c>
      <c r="B205" s="259"/>
      <c r="C205" s="259"/>
    </row>
    <row r="206" spans="1:3" s="12" customFormat="1" x14ac:dyDescent="0.25">
      <c r="A206" s="291" t="s">
        <v>8</v>
      </c>
      <c r="B206" s="315">
        <v>6000000</v>
      </c>
      <c r="C206" s="320">
        <v>3471445.9</v>
      </c>
    </row>
    <row r="207" spans="1:3" s="12" customFormat="1" x14ac:dyDescent="0.25">
      <c r="A207" s="291" t="s">
        <v>13</v>
      </c>
      <c r="B207" s="315">
        <v>2400</v>
      </c>
      <c r="C207" s="320">
        <v>315</v>
      </c>
    </row>
    <row r="208" spans="1:3" s="12" customFormat="1" x14ac:dyDescent="0.25">
      <c r="A208" s="291" t="s">
        <v>9</v>
      </c>
      <c r="B208" s="315">
        <v>1802000</v>
      </c>
      <c r="C208" s="320">
        <v>1042346.33</v>
      </c>
    </row>
    <row r="209" spans="1:3" s="12" customFormat="1" ht="23.25" x14ac:dyDescent="0.25">
      <c r="A209" s="291" t="s">
        <v>84</v>
      </c>
      <c r="B209" s="315">
        <v>10000</v>
      </c>
      <c r="C209" s="320">
        <v>7727.19</v>
      </c>
    </row>
    <row r="210" spans="1:3" s="12" customFormat="1" x14ac:dyDescent="0.25">
      <c r="A210" s="291" t="s">
        <v>10</v>
      </c>
      <c r="B210" s="315">
        <v>32770</v>
      </c>
      <c r="C210" s="320">
        <v>16721.84</v>
      </c>
    </row>
    <row r="211" spans="1:3" s="12" customFormat="1" ht="23.25" x14ac:dyDescent="0.25">
      <c r="A211" s="291" t="s">
        <v>14</v>
      </c>
      <c r="B211" s="315">
        <v>0</v>
      </c>
      <c r="C211" s="320"/>
    </row>
    <row r="212" spans="1:3" s="12" customFormat="1" x14ac:dyDescent="0.25">
      <c r="A212" s="291" t="s">
        <v>15</v>
      </c>
      <c r="B212" s="315">
        <v>95600</v>
      </c>
      <c r="C212" s="320">
        <v>31748.47</v>
      </c>
    </row>
    <row r="213" spans="1:3" s="12" customFormat="1" x14ac:dyDescent="0.25">
      <c r="A213" s="291" t="s">
        <v>11</v>
      </c>
      <c r="B213" s="315">
        <v>82975.12</v>
      </c>
      <c r="C213" s="320">
        <v>51031.34</v>
      </c>
    </row>
    <row r="214" spans="1:3" s="12" customFormat="1" x14ac:dyDescent="0.25">
      <c r="A214" s="291" t="s">
        <v>12</v>
      </c>
      <c r="B214" s="315">
        <v>76800</v>
      </c>
      <c r="C214" s="320">
        <v>41408</v>
      </c>
    </row>
    <row r="215" spans="1:3" s="12" customFormat="1" x14ac:dyDescent="0.25">
      <c r="A215" s="291" t="s">
        <v>72</v>
      </c>
      <c r="B215" s="315">
        <v>11000</v>
      </c>
      <c r="C215" s="320">
        <v>6435.52</v>
      </c>
    </row>
    <row r="216" spans="1:3" s="12" customFormat="1" x14ac:dyDescent="0.25">
      <c r="A216" s="292" t="s">
        <v>5</v>
      </c>
      <c r="B216" s="315">
        <v>24442</v>
      </c>
      <c r="C216" s="320">
        <v>10852.53</v>
      </c>
    </row>
    <row r="217" spans="1:3" s="12" customFormat="1" ht="25.5" x14ac:dyDescent="0.25">
      <c r="A217" s="292" t="s">
        <v>6</v>
      </c>
      <c r="B217" s="315">
        <v>0</v>
      </c>
      <c r="C217" s="320">
        <v>0</v>
      </c>
    </row>
    <row r="218" spans="1:3" s="12" customFormat="1" ht="25.5" x14ac:dyDescent="0.25">
      <c r="A218" s="292" t="s">
        <v>7</v>
      </c>
      <c r="B218" s="315">
        <v>311481.11</v>
      </c>
      <c r="C218" s="320">
        <v>234918.2</v>
      </c>
    </row>
    <row r="219" spans="1:3" s="12" customFormat="1" x14ac:dyDescent="0.25">
      <c r="A219" s="10"/>
      <c r="B219" s="315"/>
      <c r="C219" s="315"/>
    </row>
    <row r="220" spans="1:3" s="12" customFormat="1" x14ac:dyDescent="0.25">
      <c r="A220" s="15" t="s">
        <v>0</v>
      </c>
      <c r="B220" s="15" t="s">
        <v>2</v>
      </c>
      <c r="C220" s="15" t="s">
        <v>3</v>
      </c>
    </row>
    <row r="221" spans="1:3" s="12" customFormat="1" x14ac:dyDescent="0.25">
      <c r="A221" s="15" t="s">
        <v>1</v>
      </c>
      <c r="B221" s="15">
        <v>2</v>
      </c>
      <c r="C221" s="15">
        <v>3</v>
      </c>
    </row>
    <row r="222" spans="1:3" s="12" customFormat="1" x14ac:dyDescent="0.25">
      <c r="A222" s="3" t="s">
        <v>31</v>
      </c>
      <c r="B222" s="289">
        <f>SUM(B224:B234)</f>
        <v>5540800</v>
      </c>
      <c r="C222" s="289">
        <f>SUM(C224:C234)</f>
        <v>3238425.7200000011</v>
      </c>
    </row>
    <row r="223" spans="1:3" s="12" customFormat="1" x14ac:dyDescent="0.25">
      <c r="A223" s="10" t="s">
        <v>4</v>
      </c>
      <c r="B223" s="259"/>
      <c r="C223" s="259"/>
    </row>
    <row r="224" spans="1:3" s="12" customFormat="1" x14ac:dyDescent="0.25">
      <c r="A224" s="291" t="s">
        <v>8</v>
      </c>
      <c r="B224" s="315">
        <v>3900000</v>
      </c>
      <c r="C224" s="307">
        <v>2239773.4500000002</v>
      </c>
    </row>
    <row r="225" spans="1:3" s="12" customFormat="1" x14ac:dyDescent="0.25">
      <c r="A225" s="291" t="s">
        <v>13</v>
      </c>
      <c r="B225" s="315">
        <v>2000</v>
      </c>
      <c r="C225" s="307"/>
    </row>
    <row r="226" spans="1:3" s="12" customFormat="1" x14ac:dyDescent="0.25">
      <c r="A226" s="291" t="s">
        <v>9</v>
      </c>
      <c r="B226" s="315">
        <v>1177800</v>
      </c>
      <c r="C226" s="307">
        <v>676332.49</v>
      </c>
    </row>
    <row r="227" spans="1:3" s="12" customFormat="1" x14ac:dyDescent="0.25">
      <c r="A227" s="291" t="s">
        <v>10</v>
      </c>
      <c r="B227" s="315">
        <v>11190</v>
      </c>
      <c r="C227" s="308">
        <v>5185.68</v>
      </c>
    </row>
    <row r="228" spans="1:3" s="12" customFormat="1" x14ac:dyDescent="0.25">
      <c r="A228" s="291" t="s">
        <v>30</v>
      </c>
      <c r="B228" s="315">
        <v>51444</v>
      </c>
      <c r="C228" s="307">
        <v>33320.93</v>
      </c>
    </row>
    <row r="229" spans="1:3" s="12" customFormat="1" x14ac:dyDescent="0.25">
      <c r="A229" s="291" t="s">
        <v>11</v>
      </c>
      <c r="B229" s="315">
        <v>18500</v>
      </c>
      <c r="C229" s="307">
        <v>5849.72</v>
      </c>
    </row>
    <row r="230" spans="1:3" s="12" customFormat="1" x14ac:dyDescent="0.25">
      <c r="A230" s="291" t="s">
        <v>12</v>
      </c>
      <c r="B230" s="315">
        <v>151056</v>
      </c>
      <c r="C230" s="307">
        <v>93087</v>
      </c>
    </row>
    <row r="231" spans="1:3" s="12" customFormat="1" x14ac:dyDescent="0.25">
      <c r="A231" s="291" t="s">
        <v>82</v>
      </c>
      <c r="B231" s="315">
        <v>10000</v>
      </c>
      <c r="C231" s="307">
        <v>4644.8500000000004</v>
      </c>
    </row>
    <row r="232" spans="1:3" s="12" customFormat="1" x14ac:dyDescent="0.25">
      <c r="A232" s="292" t="s">
        <v>5</v>
      </c>
      <c r="B232" s="315">
        <v>8600</v>
      </c>
      <c r="C232" s="307">
        <v>2648</v>
      </c>
    </row>
    <row r="233" spans="1:3" s="12" customFormat="1" ht="25.5" x14ac:dyDescent="0.25">
      <c r="A233" s="292" t="s">
        <v>6</v>
      </c>
      <c r="B233" s="315"/>
      <c r="C233" s="307"/>
    </row>
    <row r="234" spans="1:3" s="12" customFormat="1" ht="25.5" x14ac:dyDescent="0.25">
      <c r="A234" s="292" t="s">
        <v>7</v>
      </c>
      <c r="B234" s="315">
        <v>210210</v>
      </c>
      <c r="C234" s="307">
        <v>177583.6</v>
      </c>
    </row>
    <row r="235" spans="1:3" s="12" customFormat="1" x14ac:dyDescent="0.25">
      <c r="A235" s="14"/>
      <c r="B235" s="14"/>
      <c r="C235" s="14"/>
    </row>
    <row r="236" spans="1:3" s="12" customFormat="1" x14ac:dyDescent="0.25">
      <c r="A236" s="15" t="s">
        <v>0</v>
      </c>
      <c r="B236" s="15" t="s">
        <v>2</v>
      </c>
      <c r="C236" s="15" t="s">
        <v>3</v>
      </c>
    </row>
    <row r="237" spans="1:3" s="12" customFormat="1" x14ac:dyDescent="0.25">
      <c r="A237" s="15" t="s">
        <v>1</v>
      </c>
      <c r="B237" s="15">
        <v>2</v>
      </c>
      <c r="C237" s="15">
        <v>3</v>
      </c>
    </row>
    <row r="238" spans="1:3" s="12" customFormat="1" ht="25.5" x14ac:dyDescent="0.25">
      <c r="A238" s="3" t="s">
        <v>34</v>
      </c>
      <c r="B238" s="8">
        <f>SUM(B240:B252)</f>
        <v>42790650</v>
      </c>
      <c r="C238" s="8">
        <f>SUM(C240:C252)</f>
        <v>23782679.02</v>
      </c>
    </row>
    <row r="239" spans="1:3" s="12" customFormat="1" x14ac:dyDescent="0.25">
      <c r="A239" s="10" t="s">
        <v>4</v>
      </c>
      <c r="B239" s="11"/>
      <c r="C239" s="11"/>
    </row>
    <row r="240" spans="1:3" s="12" customFormat="1" x14ac:dyDescent="0.25">
      <c r="A240" s="13" t="s">
        <v>8</v>
      </c>
      <c r="B240" s="315">
        <v>27430300</v>
      </c>
      <c r="C240" s="315">
        <v>15187267.539999999</v>
      </c>
    </row>
    <row r="241" spans="1:3" s="12" customFormat="1" x14ac:dyDescent="0.25">
      <c r="A241" s="13" t="s">
        <v>13</v>
      </c>
      <c r="B241" s="315">
        <v>42600</v>
      </c>
      <c r="C241" s="315">
        <v>21100</v>
      </c>
    </row>
    <row r="242" spans="1:3" s="12" customFormat="1" x14ac:dyDescent="0.25">
      <c r="A242" s="13" t="s">
        <v>9</v>
      </c>
      <c r="B242" s="315">
        <v>8208900</v>
      </c>
      <c r="C242" s="315">
        <v>4529217.4800000004</v>
      </c>
    </row>
    <row r="243" spans="1:3" s="12" customFormat="1" x14ac:dyDescent="0.25">
      <c r="A243" s="13" t="s">
        <v>10</v>
      </c>
      <c r="B243" s="315">
        <v>10200</v>
      </c>
      <c r="C243" s="315">
        <v>2300</v>
      </c>
    </row>
    <row r="244" spans="1:3" s="12" customFormat="1" x14ac:dyDescent="0.25">
      <c r="A244" s="13" t="s">
        <v>15</v>
      </c>
      <c r="B244" s="315">
        <v>12400</v>
      </c>
      <c r="C244" s="315"/>
    </row>
    <row r="245" spans="1:3" s="12" customFormat="1" x14ac:dyDescent="0.25">
      <c r="A245" s="13" t="s">
        <v>33</v>
      </c>
      <c r="B245" s="315"/>
      <c r="C245" s="315"/>
    </row>
    <row r="246" spans="1:3" s="12" customFormat="1" x14ac:dyDescent="0.25">
      <c r="A246" s="13" t="s">
        <v>11</v>
      </c>
      <c r="B246" s="315">
        <v>251228</v>
      </c>
      <c r="C246" s="315">
        <v>187000</v>
      </c>
    </row>
    <row r="247" spans="1:3" s="12" customFormat="1" x14ac:dyDescent="0.25">
      <c r="A247" s="13" t="s">
        <v>12</v>
      </c>
      <c r="B247" s="315">
        <v>881929</v>
      </c>
      <c r="C247" s="315">
        <v>675499.99</v>
      </c>
    </row>
    <row r="248" spans="1:3" s="12" customFormat="1" x14ac:dyDescent="0.25">
      <c r="A248" s="10" t="s">
        <v>5</v>
      </c>
      <c r="B248" s="315"/>
      <c r="C248" s="315"/>
    </row>
    <row r="249" spans="1:3" s="12" customFormat="1" ht="25.5" x14ac:dyDescent="0.25">
      <c r="A249" s="10" t="s">
        <v>6</v>
      </c>
      <c r="B249" s="315">
        <v>2830374</v>
      </c>
      <c r="C249" s="315">
        <v>2804540.73</v>
      </c>
    </row>
    <row r="250" spans="1:3" s="12" customFormat="1" ht="25.5" x14ac:dyDescent="0.25">
      <c r="A250" s="10" t="s">
        <v>7</v>
      </c>
      <c r="B250" s="315">
        <v>3089719</v>
      </c>
      <c r="C250" s="315">
        <v>351109.28</v>
      </c>
    </row>
    <row r="251" spans="1:3" s="12" customFormat="1" x14ac:dyDescent="0.25">
      <c r="A251" s="6" t="s">
        <v>37</v>
      </c>
      <c r="B251" s="315">
        <v>27706</v>
      </c>
      <c r="C251" s="315">
        <v>19350</v>
      </c>
    </row>
    <row r="252" spans="1:3" s="12" customFormat="1" x14ac:dyDescent="0.25">
      <c r="A252" s="6" t="s">
        <v>38</v>
      </c>
      <c r="B252" s="315">
        <v>5294</v>
      </c>
      <c r="C252" s="315">
        <v>5294</v>
      </c>
    </row>
    <row r="253" spans="1:3" s="12" customFormat="1" x14ac:dyDescent="0.25">
      <c r="A253" s="14"/>
      <c r="B253" s="14"/>
      <c r="C253" s="14"/>
    </row>
    <row r="254" spans="1:3" s="12" customFormat="1" x14ac:dyDescent="0.25">
      <c r="A254" s="15" t="s">
        <v>0</v>
      </c>
      <c r="B254" s="15" t="s">
        <v>2</v>
      </c>
      <c r="C254" s="15" t="s">
        <v>3</v>
      </c>
    </row>
    <row r="255" spans="1:3" s="12" customFormat="1" x14ac:dyDescent="0.25">
      <c r="A255" s="15" t="s">
        <v>1</v>
      </c>
      <c r="B255" s="15">
        <v>2</v>
      </c>
      <c r="C255" s="15">
        <v>3</v>
      </c>
    </row>
    <row r="256" spans="1:3" s="12" customFormat="1" ht="25.5" x14ac:dyDescent="0.25">
      <c r="A256" s="3" t="s">
        <v>39</v>
      </c>
      <c r="B256" s="8">
        <f>SUM(B258:B273)</f>
        <v>38856849.999999993</v>
      </c>
      <c r="C256" s="8">
        <f>SUM(C258:C272)</f>
        <v>21049517.449999999</v>
      </c>
    </row>
    <row r="257" spans="1:3" s="12" customFormat="1" x14ac:dyDescent="0.25">
      <c r="A257" s="10" t="s">
        <v>4</v>
      </c>
      <c r="B257" s="11"/>
      <c r="C257" s="11"/>
    </row>
    <row r="258" spans="1:3" s="12" customFormat="1" x14ac:dyDescent="0.25">
      <c r="A258" s="13" t="s">
        <v>8</v>
      </c>
      <c r="B258" s="315">
        <v>23852400</v>
      </c>
      <c r="C258" s="315">
        <v>13653271.92</v>
      </c>
    </row>
    <row r="259" spans="1:3" s="12" customFormat="1" x14ac:dyDescent="0.25">
      <c r="A259" s="13" t="s">
        <v>13</v>
      </c>
      <c r="B259" s="315"/>
      <c r="C259" s="315"/>
    </row>
    <row r="260" spans="1:3" s="12" customFormat="1" x14ac:dyDescent="0.25">
      <c r="A260" s="13" t="s">
        <v>9</v>
      </c>
      <c r="B260" s="315">
        <v>145000</v>
      </c>
      <c r="C260" s="315"/>
    </row>
    <row r="261" spans="1:3" s="12" customFormat="1" x14ac:dyDescent="0.25">
      <c r="A261" s="13" t="s">
        <v>10</v>
      </c>
      <c r="B261" s="315">
        <v>7203500</v>
      </c>
      <c r="C261" s="315">
        <v>4060495.5300000003</v>
      </c>
    </row>
    <row r="262" spans="1:3" s="12" customFormat="1" x14ac:dyDescent="0.25">
      <c r="A262" s="13" t="s">
        <v>66</v>
      </c>
      <c r="B262" s="315">
        <v>50379.199999999997</v>
      </c>
      <c r="C262" s="315">
        <v>30534.18</v>
      </c>
    </row>
    <row r="263" spans="1:3" s="12" customFormat="1" x14ac:dyDescent="0.25">
      <c r="A263" s="13" t="s">
        <v>15</v>
      </c>
      <c r="B263" s="315">
        <v>131500</v>
      </c>
      <c r="C263" s="315">
        <v>48385.57</v>
      </c>
    </row>
    <row r="264" spans="1:3" s="12" customFormat="1" x14ac:dyDescent="0.25">
      <c r="A264" s="13" t="s">
        <v>11</v>
      </c>
      <c r="B264" s="315">
        <v>1196753.1100000001</v>
      </c>
      <c r="C264" s="315">
        <v>636170.91999999993</v>
      </c>
    </row>
    <row r="265" spans="1:3" s="12" customFormat="1" x14ac:dyDescent="0.25">
      <c r="A265" s="13" t="s">
        <v>12</v>
      </c>
      <c r="B265" s="315">
        <v>858726.22</v>
      </c>
      <c r="C265" s="315">
        <v>498700.87</v>
      </c>
    </row>
    <row r="266" spans="1:3" s="12" customFormat="1" x14ac:dyDescent="0.25">
      <c r="A266" s="13" t="s">
        <v>72</v>
      </c>
      <c r="B266" s="315">
        <v>48898.81</v>
      </c>
      <c r="C266" s="315">
        <v>27930.46</v>
      </c>
    </row>
    <row r="267" spans="1:3" s="12" customFormat="1" x14ac:dyDescent="0.25">
      <c r="A267" s="13" t="s">
        <v>97</v>
      </c>
      <c r="B267" s="320">
        <v>80000</v>
      </c>
      <c r="C267" s="320">
        <v>80000</v>
      </c>
    </row>
    <row r="268" spans="1:3" s="12" customFormat="1" x14ac:dyDescent="0.25">
      <c r="A268" s="10" t="s">
        <v>5</v>
      </c>
      <c r="B268" s="315">
        <v>31000</v>
      </c>
      <c r="C268" s="315">
        <v>20800</v>
      </c>
    </row>
    <row r="269" spans="1:3" s="12" customFormat="1" ht="25.5" x14ac:dyDescent="0.25">
      <c r="A269" s="10" t="s">
        <v>6</v>
      </c>
      <c r="B269" s="315">
        <v>3332850</v>
      </c>
      <c r="C269" s="315">
        <v>1883130</v>
      </c>
    </row>
    <row r="270" spans="1:3" s="12" customFormat="1" ht="25.5" x14ac:dyDescent="0.25">
      <c r="A270" s="10" t="s">
        <v>7</v>
      </c>
      <c r="B270" s="315">
        <v>1925842.66</v>
      </c>
      <c r="C270" s="315">
        <v>110098</v>
      </c>
    </row>
    <row r="271" spans="1:3" s="12" customFormat="1" x14ac:dyDescent="0.25">
      <c r="A271" s="6" t="s">
        <v>37</v>
      </c>
      <c r="B271" s="315"/>
      <c r="C271" s="315"/>
    </row>
    <row r="272" spans="1:3" s="12" customFormat="1" x14ac:dyDescent="0.25">
      <c r="A272" s="6" t="s">
        <v>38</v>
      </c>
      <c r="B272" s="307"/>
      <c r="C272" s="6"/>
    </row>
    <row r="273" spans="1:3" s="12" customFormat="1" x14ac:dyDescent="0.25">
      <c r="A273" s="14"/>
      <c r="B273" s="14"/>
      <c r="C273" s="14"/>
    </row>
    <row r="274" spans="1:3" s="12" customFormat="1" x14ac:dyDescent="0.25">
      <c r="A274" s="27" t="s">
        <v>0</v>
      </c>
      <c r="B274" s="27" t="s">
        <v>2</v>
      </c>
      <c r="C274" s="27" t="s">
        <v>3</v>
      </c>
    </row>
    <row r="275" spans="1:3" s="12" customFormat="1" ht="15.75" thickBot="1" x14ac:dyDescent="0.3">
      <c r="A275" s="27" t="s">
        <v>1</v>
      </c>
      <c r="B275" s="28" t="s">
        <v>40</v>
      </c>
      <c r="C275" s="28" t="s">
        <v>41</v>
      </c>
    </row>
    <row r="276" spans="1:3" s="12" customFormat="1" x14ac:dyDescent="0.25">
      <c r="A276" s="29" t="s">
        <v>42</v>
      </c>
      <c r="B276" s="81">
        <f>SUM(B278:B291)</f>
        <v>96783400.000000015</v>
      </c>
      <c r="C276" s="81">
        <f>SUM(C278:C291)</f>
        <v>36814602.950000003</v>
      </c>
    </row>
    <row r="277" spans="1:3" s="12" customFormat="1" x14ac:dyDescent="0.25">
      <c r="A277" s="31" t="s">
        <v>4</v>
      </c>
      <c r="B277" s="82"/>
      <c r="C277" s="82"/>
    </row>
    <row r="278" spans="1:3" s="12" customFormat="1" x14ac:dyDescent="0.25">
      <c r="A278" s="33" t="s">
        <v>8</v>
      </c>
      <c r="B278" s="307">
        <v>26098771.359999999</v>
      </c>
      <c r="C278" s="307">
        <v>16010432.620000001</v>
      </c>
    </row>
    <row r="279" spans="1:3" s="12" customFormat="1" x14ac:dyDescent="0.25">
      <c r="A279" s="33" t="s">
        <v>13</v>
      </c>
      <c r="B279" s="307">
        <v>270000</v>
      </c>
      <c r="C279" s="307">
        <v>42600</v>
      </c>
    </row>
    <row r="280" spans="1:3" s="12" customFormat="1" x14ac:dyDescent="0.25">
      <c r="A280" s="33" t="s">
        <v>9</v>
      </c>
      <c r="B280" s="307">
        <v>7881828.6399999997</v>
      </c>
      <c r="C280" s="307">
        <v>4830426.43</v>
      </c>
    </row>
    <row r="281" spans="1:3" s="12" customFormat="1" x14ac:dyDescent="0.25">
      <c r="A281" s="33" t="s">
        <v>10</v>
      </c>
      <c r="B281" s="307">
        <v>170640</v>
      </c>
      <c r="C281" s="307">
        <v>69227.98000000001</v>
      </c>
    </row>
    <row r="282" spans="1:3" s="12" customFormat="1" ht="23.25" x14ac:dyDescent="0.25">
      <c r="A282" s="33" t="s">
        <v>14</v>
      </c>
      <c r="B282" s="307">
        <v>105000</v>
      </c>
      <c r="C282" s="307">
        <v>18266.48</v>
      </c>
    </row>
    <row r="283" spans="1:3" s="12" customFormat="1" x14ac:dyDescent="0.25">
      <c r="A283" s="13" t="s">
        <v>15</v>
      </c>
      <c r="B283" s="307">
        <v>989513.75</v>
      </c>
      <c r="C283" s="307">
        <v>338313.48</v>
      </c>
    </row>
    <row r="284" spans="1:3" s="12" customFormat="1" x14ac:dyDescent="0.25">
      <c r="A284" s="13" t="s">
        <v>91</v>
      </c>
      <c r="B284" s="307">
        <v>300000</v>
      </c>
      <c r="C284" s="307">
        <v>90000</v>
      </c>
    </row>
    <row r="285" spans="1:3" s="12" customFormat="1" x14ac:dyDescent="0.25">
      <c r="A285" s="33" t="s">
        <v>11</v>
      </c>
      <c r="B285" s="307">
        <v>2190994</v>
      </c>
      <c r="C285" s="307">
        <v>642975.66</v>
      </c>
    </row>
    <row r="286" spans="1:3" s="12" customFormat="1" x14ac:dyDescent="0.25">
      <c r="A286" s="33" t="s">
        <v>12</v>
      </c>
      <c r="B286" s="307">
        <v>42035510.18</v>
      </c>
      <c r="C286" s="307">
        <v>8868845.3800000008</v>
      </c>
    </row>
    <row r="287" spans="1:3" s="12" customFormat="1" ht="25.5" x14ac:dyDescent="0.25">
      <c r="A287" s="310" t="s">
        <v>85</v>
      </c>
      <c r="B287" s="307">
        <v>44210</v>
      </c>
      <c r="C287" s="307">
        <v>28146.67</v>
      </c>
    </row>
    <row r="288" spans="1:3" s="12" customFormat="1" ht="25.5" x14ac:dyDescent="0.25">
      <c r="A288" s="310" t="s">
        <v>86</v>
      </c>
      <c r="B288" s="307">
        <v>110500</v>
      </c>
      <c r="C288" s="307">
        <v>81286.44</v>
      </c>
    </row>
    <row r="289" spans="1:3" s="12" customFormat="1" x14ac:dyDescent="0.25">
      <c r="A289" s="310" t="s">
        <v>5</v>
      </c>
      <c r="B289" s="307">
        <v>83000</v>
      </c>
      <c r="C289" s="307">
        <v>72085.61</v>
      </c>
    </row>
    <row r="290" spans="1:3" s="12" customFormat="1" x14ac:dyDescent="0.25">
      <c r="A290" s="310" t="s">
        <v>87</v>
      </c>
      <c r="B290" s="307">
        <v>11285646.449999999</v>
      </c>
      <c r="C290" s="307">
        <v>4701400.3100000005</v>
      </c>
    </row>
    <row r="291" spans="1:3" s="12" customFormat="1" x14ac:dyDescent="0.25">
      <c r="A291" s="310" t="s">
        <v>88</v>
      </c>
      <c r="B291" s="307">
        <v>5217785.62</v>
      </c>
      <c r="C291" s="307">
        <v>1020595.8899999999</v>
      </c>
    </row>
    <row r="292" spans="1:3" s="12" customFormat="1" x14ac:dyDescent="0.25">
      <c r="A292" s="309"/>
      <c r="B292" s="300"/>
      <c r="C292" s="300"/>
    </row>
    <row r="293" spans="1:3" s="12" customFormat="1" x14ac:dyDescent="0.25">
      <c r="A293" s="27" t="s">
        <v>0</v>
      </c>
      <c r="B293" s="27" t="s">
        <v>2</v>
      </c>
      <c r="C293" s="27" t="s">
        <v>3</v>
      </c>
    </row>
    <row r="294" spans="1:3" s="12" customFormat="1" ht="15.75" thickBot="1" x14ac:dyDescent="0.3">
      <c r="A294" s="27" t="s">
        <v>1</v>
      </c>
      <c r="B294" s="28" t="s">
        <v>40</v>
      </c>
      <c r="C294" s="28" t="s">
        <v>41</v>
      </c>
    </row>
    <row r="295" spans="1:3" s="12" customFormat="1" x14ac:dyDescent="0.25">
      <c r="A295" s="42" t="s">
        <v>45</v>
      </c>
      <c r="B295" s="87">
        <f>SUM(B297:B308)</f>
        <v>126631730</v>
      </c>
      <c r="C295" s="87">
        <f>SUM(C297:C308)</f>
        <v>52245074.439999998</v>
      </c>
    </row>
    <row r="296" spans="1:3" s="12" customFormat="1" x14ac:dyDescent="0.25">
      <c r="A296" s="44" t="s">
        <v>4</v>
      </c>
      <c r="B296" s="88"/>
      <c r="C296" s="88"/>
    </row>
    <row r="297" spans="1:3" s="12" customFormat="1" x14ac:dyDescent="0.25">
      <c r="A297" s="284" t="s">
        <v>8</v>
      </c>
      <c r="B297" s="89">
        <v>17400000</v>
      </c>
      <c r="C297" s="283">
        <v>8653451.0600000005</v>
      </c>
    </row>
    <row r="298" spans="1:3" s="12" customFormat="1" x14ac:dyDescent="0.25">
      <c r="A298" s="284" t="s">
        <v>9</v>
      </c>
      <c r="B298" s="89">
        <v>5254800</v>
      </c>
      <c r="C298" s="89">
        <v>2442953.16</v>
      </c>
    </row>
    <row r="299" spans="1:3" s="12" customFormat="1" x14ac:dyDescent="0.25">
      <c r="A299" s="284" t="s">
        <v>10</v>
      </c>
      <c r="B299" s="89">
        <v>91500</v>
      </c>
      <c r="C299" s="89">
        <v>43867.519999999997</v>
      </c>
    </row>
    <row r="300" spans="1:3" s="12" customFormat="1" x14ac:dyDescent="0.25">
      <c r="A300" s="284" t="s">
        <v>44</v>
      </c>
      <c r="B300" s="89">
        <v>6000</v>
      </c>
      <c r="C300" s="89">
        <v>6000</v>
      </c>
    </row>
    <row r="301" spans="1:3" s="12" customFormat="1" x14ac:dyDescent="0.25">
      <c r="A301" s="284" t="s">
        <v>15</v>
      </c>
      <c r="B301" s="89">
        <v>215062</v>
      </c>
      <c r="C301" s="89">
        <v>122982.75</v>
      </c>
    </row>
    <row r="302" spans="1:3" s="12" customFormat="1" x14ac:dyDescent="0.25">
      <c r="A302" s="284" t="s">
        <v>72</v>
      </c>
      <c r="B302" s="89">
        <v>35000</v>
      </c>
      <c r="C302" s="89">
        <v>8706.15</v>
      </c>
    </row>
    <row r="303" spans="1:3" s="12" customFormat="1" x14ac:dyDescent="0.25">
      <c r="A303" s="284" t="s">
        <v>11</v>
      </c>
      <c r="B303" s="89">
        <v>30256321</v>
      </c>
      <c r="C303" s="89">
        <v>14110291.470000001</v>
      </c>
    </row>
    <row r="304" spans="1:3" s="12" customFormat="1" x14ac:dyDescent="0.25">
      <c r="A304" s="284" t="s">
        <v>12</v>
      </c>
      <c r="B304" s="89">
        <v>9546512</v>
      </c>
      <c r="C304" s="89">
        <v>4126405.32</v>
      </c>
    </row>
    <row r="305" spans="1:3" s="12" customFormat="1" x14ac:dyDescent="0.25">
      <c r="A305" s="285" t="s">
        <v>5</v>
      </c>
      <c r="B305" s="89">
        <v>40102362</v>
      </c>
      <c r="C305" s="89">
        <v>18923932</v>
      </c>
    </row>
    <row r="306" spans="1:3" s="12" customFormat="1" ht="25.5" x14ac:dyDescent="0.25">
      <c r="A306" s="285" t="s">
        <v>6</v>
      </c>
      <c r="B306" s="89">
        <v>18356976</v>
      </c>
      <c r="C306" s="89">
        <v>1044867</v>
      </c>
    </row>
    <row r="307" spans="1:3" s="12" customFormat="1" ht="25.5" x14ac:dyDescent="0.25">
      <c r="A307" s="285" t="s">
        <v>7</v>
      </c>
      <c r="B307" s="89">
        <v>5367197</v>
      </c>
      <c r="C307" s="89">
        <v>2761618.01</v>
      </c>
    </row>
    <row r="308" spans="1:3" s="12" customFormat="1" x14ac:dyDescent="0.25">
      <c r="A308" s="286"/>
      <c r="B308" s="89"/>
      <c r="C308" s="89"/>
    </row>
    <row r="309" spans="1:3" s="12" customFormat="1" x14ac:dyDescent="0.25">
      <c r="A309" s="311"/>
      <c r="B309" s="312"/>
      <c r="C309" s="312"/>
    </row>
    <row r="310" spans="1:3" s="12" customFormat="1" x14ac:dyDescent="0.25">
      <c r="A310" s="27" t="s">
        <v>0</v>
      </c>
      <c r="B310" s="27" t="s">
        <v>2</v>
      </c>
      <c r="C310" s="27" t="s">
        <v>3</v>
      </c>
    </row>
    <row r="311" spans="1:3" s="12" customFormat="1" ht="15.75" thickBot="1" x14ac:dyDescent="0.3">
      <c r="A311" s="27" t="s">
        <v>1</v>
      </c>
      <c r="B311" s="28" t="s">
        <v>40</v>
      </c>
      <c r="C311" s="28" t="s">
        <v>41</v>
      </c>
    </row>
    <row r="312" spans="1:3" s="12" customFormat="1" x14ac:dyDescent="0.25">
      <c r="A312" s="3" t="s">
        <v>46</v>
      </c>
      <c r="B312" s="43">
        <f>SUM(B314:B324)</f>
        <v>11394506.51</v>
      </c>
      <c r="C312" s="43">
        <f>SUM(C314:C324)</f>
        <v>5530436.8472200008</v>
      </c>
    </row>
    <row r="313" spans="1:3" s="12" customFormat="1" x14ac:dyDescent="0.25">
      <c r="A313" s="10" t="s">
        <v>4</v>
      </c>
      <c r="B313" s="50"/>
      <c r="C313" s="50"/>
    </row>
    <row r="314" spans="1:3" s="12" customFormat="1" x14ac:dyDescent="0.25">
      <c r="A314" s="13" t="s">
        <v>8</v>
      </c>
      <c r="B314" s="51">
        <v>5901057.3499999996</v>
      </c>
      <c r="C314" s="51">
        <v>3592567.4699999997</v>
      </c>
    </row>
    <row r="315" spans="1:3" s="12" customFormat="1" x14ac:dyDescent="0.25">
      <c r="A315" s="13" t="s">
        <v>47</v>
      </c>
      <c r="B315" s="51">
        <v>13200</v>
      </c>
      <c r="C315" s="51">
        <v>2700</v>
      </c>
    </row>
    <row r="316" spans="1:3" s="12" customFormat="1" x14ac:dyDescent="0.25">
      <c r="A316" s="13" t="s">
        <v>9</v>
      </c>
      <c r="B316" s="51">
        <v>1781449.16</v>
      </c>
      <c r="C316" s="51">
        <v>1081331.3572200001</v>
      </c>
    </row>
    <row r="317" spans="1:3" s="12" customFormat="1" x14ac:dyDescent="0.25">
      <c r="A317" s="13" t="s">
        <v>10</v>
      </c>
      <c r="B317" s="51">
        <v>53520</v>
      </c>
      <c r="C317" s="51">
        <v>26767.23</v>
      </c>
    </row>
    <row r="318" spans="1:3" s="12" customFormat="1" x14ac:dyDescent="0.25">
      <c r="A318" s="13" t="s">
        <v>44</v>
      </c>
      <c r="B318" s="51"/>
      <c r="C318" s="51"/>
    </row>
    <row r="319" spans="1:3" s="12" customFormat="1" x14ac:dyDescent="0.25">
      <c r="A319" s="13" t="s">
        <v>15</v>
      </c>
      <c r="B319" s="51">
        <v>90000</v>
      </c>
      <c r="C319" s="51">
        <v>40087.17</v>
      </c>
    </row>
    <row r="320" spans="1:3" s="12" customFormat="1" x14ac:dyDescent="0.25">
      <c r="A320" s="13" t="s">
        <v>11</v>
      </c>
      <c r="B320" s="51">
        <v>309000</v>
      </c>
      <c r="C320" s="51">
        <v>57682.239999999998</v>
      </c>
    </row>
    <row r="321" spans="1:3" s="12" customFormat="1" x14ac:dyDescent="0.25">
      <c r="A321" s="13" t="s">
        <v>12</v>
      </c>
      <c r="B321" s="51">
        <v>1547700</v>
      </c>
      <c r="C321" s="51">
        <v>700544</v>
      </c>
    </row>
    <row r="322" spans="1:3" s="12" customFormat="1" x14ac:dyDescent="0.25">
      <c r="A322" s="10" t="s">
        <v>5</v>
      </c>
      <c r="B322" s="51">
        <v>1280</v>
      </c>
      <c r="C322" s="51"/>
    </row>
    <row r="323" spans="1:3" s="12" customFormat="1" ht="25.5" x14ac:dyDescent="0.25">
      <c r="A323" s="10" t="s">
        <v>6</v>
      </c>
      <c r="B323" s="51">
        <v>1352000</v>
      </c>
      <c r="C323" s="51">
        <v>6532.7800000000007</v>
      </c>
    </row>
    <row r="324" spans="1:3" s="12" customFormat="1" ht="25.5" x14ac:dyDescent="0.25">
      <c r="A324" s="10" t="s">
        <v>7</v>
      </c>
      <c r="B324" s="51">
        <v>345300</v>
      </c>
      <c r="C324" s="51">
        <v>22224.6</v>
      </c>
    </row>
    <row r="325" spans="1:3" s="12" customFormat="1" x14ac:dyDescent="0.25">
      <c r="A325" s="272"/>
      <c r="B325" s="313"/>
      <c r="C325" s="313"/>
    </row>
    <row r="326" spans="1:3" s="12" customFormat="1" x14ac:dyDescent="0.25">
      <c r="A326" s="27" t="s">
        <v>0</v>
      </c>
      <c r="B326" s="27" t="s">
        <v>2</v>
      </c>
      <c r="C326" s="27" t="s">
        <v>3</v>
      </c>
    </row>
    <row r="327" spans="1:3" s="12" customFormat="1" ht="15.75" thickBot="1" x14ac:dyDescent="0.3">
      <c r="A327" s="27" t="s">
        <v>1</v>
      </c>
      <c r="B327" s="28" t="s">
        <v>40</v>
      </c>
      <c r="C327" s="28" t="s">
        <v>41</v>
      </c>
    </row>
    <row r="328" spans="1:3" s="12" customFormat="1" x14ac:dyDescent="0.25">
      <c r="A328" s="29" t="s">
        <v>48</v>
      </c>
      <c r="B328" s="43">
        <f>SUM(B330:B341)</f>
        <v>16684600</v>
      </c>
      <c r="C328" s="43">
        <f>SUM(C330:C341)</f>
        <v>9135688.5</v>
      </c>
    </row>
    <row r="329" spans="1:3" s="12" customFormat="1" x14ac:dyDescent="0.25">
      <c r="A329" s="55" t="s">
        <v>4</v>
      </c>
      <c r="B329" s="90"/>
      <c r="C329" s="90"/>
    </row>
    <row r="330" spans="1:3" s="12" customFormat="1" x14ac:dyDescent="0.25">
      <c r="A330" s="288" t="s">
        <v>8</v>
      </c>
      <c r="B330" s="51">
        <v>8400140</v>
      </c>
      <c r="C330" s="51">
        <v>5169360.6399999997</v>
      </c>
    </row>
    <row r="331" spans="1:3" s="12" customFormat="1" x14ac:dyDescent="0.25">
      <c r="A331" s="291" t="s">
        <v>47</v>
      </c>
      <c r="B331" s="51">
        <v>15000</v>
      </c>
      <c r="C331" s="51">
        <v>3100</v>
      </c>
    </row>
    <row r="332" spans="1:3" s="12" customFormat="1" x14ac:dyDescent="0.25">
      <c r="A332" s="291" t="s">
        <v>9</v>
      </c>
      <c r="B332" s="51">
        <v>2536760</v>
      </c>
      <c r="C332" s="51">
        <v>1550275.03</v>
      </c>
    </row>
    <row r="333" spans="1:3" s="12" customFormat="1" x14ac:dyDescent="0.25">
      <c r="A333" s="291" t="s">
        <v>10</v>
      </c>
      <c r="B333" s="51">
        <v>82300</v>
      </c>
      <c r="C333" s="51">
        <v>47838.44</v>
      </c>
    </row>
    <row r="334" spans="1:3" s="12" customFormat="1" x14ac:dyDescent="0.25">
      <c r="A334" s="291" t="s">
        <v>44</v>
      </c>
      <c r="B334" s="51">
        <v>0</v>
      </c>
      <c r="C334" s="51">
        <v>0</v>
      </c>
    </row>
    <row r="335" spans="1:3" s="12" customFormat="1" x14ac:dyDescent="0.25">
      <c r="A335" s="291" t="s">
        <v>15</v>
      </c>
      <c r="B335" s="51">
        <v>450000</v>
      </c>
      <c r="C335" s="51">
        <v>234677.08</v>
      </c>
    </row>
    <row r="336" spans="1:3" s="12" customFormat="1" x14ac:dyDescent="0.25">
      <c r="A336" s="291" t="s">
        <v>11</v>
      </c>
      <c r="B336" s="51">
        <v>1211900</v>
      </c>
      <c r="C336" s="51">
        <v>484507.97</v>
      </c>
    </row>
    <row r="337" spans="1:3" s="12" customFormat="1" x14ac:dyDescent="0.25">
      <c r="A337" s="299" t="s">
        <v>12</v>
      </c>
      <c r="B337" s="51">
        <v>1411000</v>
      </c>
      <c r="C337" s="51">
        <v>280480.14</v>
      </c>
    </row>
    <row r="338" spans="1:3" s="12" customFormat="1" x14ac:dyDescent="0.25">
      <c r="A338" s="299"/>
      <c r="B338" s="51">
        <v>4000</v>
      </c>
      <c r="C338" s="51">
        <v>2078.17</v>
      </c>
    </row>
    <row r="339" spans="1:3" s="12" customFormat="1" x14ac:dyDescent="0.25">
      <c r="A339" s="292" t="s">
        <v>5</v>
      </c>
      <c r="B339" s="51">
        <v>5000</v>
      </c>
      <c r="C339" s="51">
        <v>2701.28</v>
      </c>
    </row>
    <row r="340" spans="1:3" s="12" customFormat="1" ht="25.5" x14ac:dyDescent="0.25">
      <c r="A340" s="292" t="s">
        <v>6</v>
      </c>
      <c r="B340" s="51">
        <v>1414000</v>
      </c>
      <c r="C340" s="51">
        <v>448213</v>
      </c>
    </row>
    <row r="341" spans="1:3" ht="25.5" x14ac:dyDescent="0.25">
      <c r="A341" s="292" t="s">
        <v>7</v>
      </c>
      <c r="B341" s="51">
        <v>1154500</v>
      </c>
      <c r="C341" s="51">
        <v>912456.75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2"/>
  <sheetViews>
    <sheetView workbookViewId="0">
      <selection activeCell="G32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49" width="9.140625" style="7"/>
    <col min="150" max="150" width="20.140625" style="7" customWidth="1"/>
    <col min="151" max="151" width="4" style="7" customWidth="1"/>
    <col min="152" max="152" width="19.5703125" style="7" customWidth="1"/>
    <col min="153" max="160" width="11" style="7" customWidth="1"/>
    <col min="161" max="405" width="9.140625" style="7"/>
    <col min="406" max="406" width="20.140625" style="7" customWidth="1"/>
    <col min="407" max="407" width="4" style="7" customWidth="1"/>
    <col min="408" max="408" width="19.5703125" style="7" customWidth="1"/>
    <col min="409" max="416" width="11" style="7" customWidth="1"/>
    <col min="417" max="661" width="9.140625" style="7"/>
    <col min="662" max="662" width="20.140625" style="7" customWidth="1"/>
    <col min="663" max="663" width="4" style="7" customWidth="1"/>
    <col min="664" max="664" width="19.5703125" style="7" customWidth="1"/>
    <col min="665" max="672" width="11" style="7" customWidth="1"/>
    <col min="673" max="917" width="9.140625" style="7"/>
    <col min="918" max="918" width="20.140625" style="7" customWidth="1"/>
    <col min="919" max="919" width="4" style="7" customWidth="1"/>
    <col min="920" max="920" width="19.5703125" style="7" customWidth="1"/>
    <col min="921" max="928" width="11" style="7" customWidth="1"/>
    <col min="929" max="1173" width="9.140625" style="7"/>
    <col min="1174" max="1174" width="20.140625" style="7" customWidth="1"/>
    <col min="1175" max="1175" width="4" style="7" customWidth="1"/>
    <col min="1176" max="1176" width="19.5703125" style="7" customWidth="1"/>
    <col min="1177" max="1184" width="11" style="7" customWidth="1"/>
    <col min="1185" max="1429" width="9.140625" style="7"/>
    <col min="1430" max="1430" width="20.140625" style="7" customWidth="1"/>
    <col min="1431" max="1431" width="4" style="7" customWidth="1"/>
    <col min="1432" max="1432" width="19.5703125" style="7" customWidth="1"/>
    <col min="1433" max="1440" width="11" style="7" customWidth="1"/>
    <col min="1441" max="1685" width="9.140625" style="7"/>
    <col min="1686" max="1686" width="20.140625" style="7" customWidth="1"/>
    <col min="1687" max="1687" width="4" style="7" customWidth="1"/>
    <col min="1688" max="1688" width="19.5703125" style="7" customWidth="1"/>
    <col min="1689" max="1696" width="11" style="7" customWidth="1"/>
    <col min="1697" max="1941" width="9.140625" style="7"/>
    <col min="1942" max="1942" width="20.140625" style="7" customWidth="1"/>
    <col min="1943" max="1943" width="4" style="7" customWidth="1"/>
    <col min="1944" max="1944" width="19.5703125" style="7" customWidth="1"/>
    <col min="1945" max="1952" width="11" style="7" customWidth="1"/>
    <col min="1953" max="2197" width="9.140625" style="7"/>
    <col min="2198" max="2198" width="20.140625" style="7" customWidth="1"/>
    <col min="2199" max="2199" width="4" style="7" customWidth="1"/>
    <col min="2200" max="2200" width="19.5703125" style="7" customWidth="1"/>
    <col min="2201" max="2208" width="11" style="7" customWidth="1"/>
    <col min="2209" max="2453" width="9.140625" style="7"/>
    <col min="2454" max="2454" width="20.140625" style="7" customWidth="1"/>
    <col min="2455" max="2455" width="4" style="7" customWidth="1"/>
    <col min="2456" max="2456" width="19.5703125" style="7" customWidth="1"/>
    <col min="2457" max="2464" width="11" style="7" customWidth="1"/>
    <col min="2465" max="2709" width="9.140625" style="7"/>
    <col min="2710" max="2710" width="20.140625" style="7" customWidth="1"/>
    <col min="2711" max="2711" width="4" style="7" customWidth="1"/>
    <col min="2712" max="2712" width="19.5703125" style="7" customWidth="1"/>
    <col min="2713" max="2720" width="11" style="7" customWidth="1"/>
    <col min="2721" max="2965" width="9.140625" style="7"/>
    <col min="2966" max="2966" width="20.140625" style="7" customWidth="1"/>
    <col min="2967" max="2967" width="4" style="7" customWidth="1"/>
    <col min="2968" max="2968" width="19.5703125" style="7" customWidth="1"/>
    <col min="2969" max="2976" width="11" style="7" customWidth="1"/>
    <col min="2977" max="3221" width="9.140625" style="7"/>
    <col min="3222" max="3222" width="20.140625" style="7" customWidth="1"/>
    <col min="3223" max="3223" width="4" style="7" customWidth="1"/>
    <col min="3224" max="3224" width="19.5703125" style="7" customWidth="1"/>
    <col min="3225" max="3232" width="11" style="7" customWidth="1"/>
    <col min="3233" max="3477" width="9.140625" style="7"/>
    <col min="3478" max="3478" width="20.140625" style="7" customWidth="1"/>
    <col min="3479" max="3479" width="4" style="7" customWidth="1"/>
    <col min="3480" max="3480" width="19.5703125" style="7" customWidth="1"/>
    <col min="3481" max="3488" width="11" style="7" customWidth="1"/>
    <col min="3489" max="3733" width="9.140625" style="7"/>
    <col min="3734" max="3734" width="20.140625" style="7" customWidth="1"/>
    <col min="3735" max="3735" width="4" style="7" customWidth="1"/>
    <col min="3736" max="3736" width="19.5703125" style="7" customWidth="1"/>
    <col min="3737" max="3744" width="11" style="7" customWidth="1"/>
    <col min="3745" max="3989" width="9.140625" style="7"/>
    <col min="3990" max="3990" width="20.140625" style="7" customWidth="1"/>
    <col min="3991" max="3991" width="4" style="7" customWidth="1"/>
    <col min="3992" max="3992" width="19.5703125" style="7" customWidth="1"/>
    <col min="3993" max="4000" width="11" style="7" customWidth="1"/>
    <col min="4001" max="4245" width="9.140625" style="7"/>
    <col min="4246" max="4246" width="20.140625" style="7" customWidth="1"/>
    <col min="4247" max="4247" width="4" style="7" customWidth="1"/>
    <col min="4248" max="4248" width="19.5703125" style="7" customWidth="1"/>
    <col min="4249" max="4256" width="11" style="7" customWidth="1"/>
    <col min="4257" max="4501" width="9.140625" style="7"/>
    <col min="4502" max="4502" width="20.140625" style="7" customWidth="1"/>
    <col min="4503" max="4503" width="4" style="7" customWidth="1"/>
    <col min="4504" max="4504" width="19.5703125" style="7" customWidth="1"/>
    <col min="4505" max="4512" width="11" style="7" customWidth="1"/>
    <col min="4513" max="4757" width="9.140625" style="7"/>
    <col min="4758" max="4758" width="20.140625" style="7" customWidth="1"/>
    <col min="4759" max="4759" width="4" style="7" customWidth="1"/>
    <col min="4760" max="4760" width="19.5703125" style="7" customWidth="1"/>
    <col min="4761" max="4768" width="11" style="7" customWidth="1"/>
    <col min="4769" max="5013" width="9.140625" style="7"/>
    <col min="5014" max="5014" width="20.140625" style="7" customWidth="1"/>
    <col min="5015" max="5015" width="4" style="7" customWidth="1"/>
    <col min="5016" max="5016" width="19.5703125" style="7" customWidth="1"/>
    <col min="5017" max="5024" width="11" style="7" customWidth="1"/>
    <col min="5025" max="5269" width="9.140625" style="7"/>
    <col min="5270" max="5270" width="20.140625" style="7" customWidth="1"/>
    <col min="5271" max="5271" width="4" style="7" customWidth="1"/>
    <col min="5272" max="5272" width="19.5703125" style="7" customWidth="1"/>
    <col min="5273" max="5280" width="11" style="7" customWidth="1"/>
    <col min="5281" max="5525" width="9.140625" style="7"/>
    <col min="5526" max="5526" width="20.140625" style="7" customWidth="1"/>
    <col min="5527" max="5527" width="4" style="7" customWidth="1"/>
    <col min="5528" max="5528" width="19.5703125" style="7" customWidth="1"/>
    <col min="5529" max="5536" width="11" style="7" customWidth="1"/>
    <col min="5537" max="5781" width="9.140625" style="7"/>
    <col min="5782" max="5782" width="20.140625" style="7" customWidth="1"/>
    <col min="5783" max="5783" width="4" style="7" customWidth="1"/>
    <col min="5784" max="5784" width="19.5703125" style="7" customWidth="1"/>
    <col min="5785" max="5792" width="11" style="7" customWidth="1"/>
    <col min="5793" max="6037" width="9.140625" style="7"/>
    <col min="6038" max="6038" width="20.140625" style="7" customWidth="1"/>
    <col min="6039" max="6039" width="4" style="7" customWidth="1"/>
    <col min="6040" max="6040" width="19.5703125" style="7" customWidth="1"/>
    <col min="6041" max="6048" width="11" style="7" customWidth="1"/>
    <col min="6049" max="6293" width="9.140625" style="7"/>
    <col min="6294" max="6294" width="20.140625" style="7" customWidth="1"/>
    <col min="6295" max="6295" width="4" style="7" customWidth="1"/>
    <col min="6296" max="6296" width="19.5703125" style="7" customWidth="1"/>
    <col min="6297" max="6304" width="11" style="7" customWidth="1"/>
    <col min="6305" max="6549" width="9.140625" style="7"/>
    <col min="6550" max="6550" width="20.140625" style="7" customWidth="1"/>
    <col min="6551" max="6551" width="4" style="7" customWidth="1"/>
    <col min="6552" max="6552" width="19.5703125" style="7" customWidth="1"/>
    <col min="6553" max="6560" width="11" style="7" customWidth="1"/>
    <col min="6561" max="6805" width="9.140625" style="7"/>
    <col min="6806" max="6806" width="20.140625" style="7" customWidth="1"/>
    <col min="6807" max="6807" width="4" style="7" customWidth="1"/>
    <col min="6808" max="6808" width="19.5703125" style="7" customWidth="1"/>
    <col min="6809" max="6816" width="11" style="7" customWidth="1"/>
    <col min="6817" max="7061" width="9.140625" style="7"/>
    <col min="7062" max="7062" width="20.140625" style="7" customWidth="1"/>
    <col min="7063" max="7063" width="4" style="7" customWidth="1"/>
    <col min="7064" max="7064" width="19.5703125" style="7" customWidth="1"/>
    <col min="7065" max="7072" width="11" style="7" customWidth="1"/>
    <col min="7073" max="7317" width="9.140625" style="7"/>
    <col min="7318" max="7318" width="20.140625" style="7" customWidth="1"/>
    <col min="7319" max="7319" width="4" style="7" customWidth="1"/>
    <col min="7320" max="7320" width="19.5703125" style="7" customWidth="1"/>
    <col min="7321" max="7328" width="11" style="7" customWidth="1"/>
    <col min="7329" max="7573" width="9.140625" style="7"/>
    <col min="7574" max="7574" width="20.140625" style="7" customWidth="1"/>
    <col min="7575" max="7575" width="4" style="7" customWidth="1"/>
    <col min="7576" max="7576" width="19.5703125" style="7" customWidth="1"/>
    <col min="7577" max="7584" width="11" style="7" customWidth="1"/>
    <col min="7585" max="7829" width="9.140625" style="7"/>
    <col min="7830" max="7830" width="20.140625" style="7" customWidth="1"/>
    <col min="7831" max="7831" width="4" style="7" customWidth="1"/>
    <col min="7832" max="7832" width="19.5703125" style="7" customWidth="1"/>
    <col min="7833" max="7840" width="11" style="7" customWidth="1"/>
    <col min="7841" max="8085" width="9.140625" style="7"/>
    <col min="8086" max="8086" width="20.140625" style="7" customWidth="1"/>
    <col min="8087" max="8087" width="4" style="7" customWidth="1"/>
    <col min="8088" max="8088" width="19.5703125" style="7" customWidth="1"/>
    <col min="8089" max="8096" width="11" style="7" customWidth="1"/>
    <col min="8097" max="8341" width="9.140625" style="7"/>
    <col min="8342" max="8342" width="20.140625" style="7" customWidth="1"/>
    <col min="8343" max="8343" width="4" style="7" customWidth="1"/>
    <col min="8344" max="8344" width="19.5703125" style="7" customWidth="1"/>
    <col min="8345" max="8352" width="11" style="7" customWidth="1"/>
    <col min="8353" max="8597" width="9.140625" style="7"/>
    <col min="8598" max="8598" width="20.140625" style="7" customWidth="1"/>
    <col min="8599" max="8599" width="4" style="7" customWidth="1"/>
    <col min="8600" max="8600" width="19.5703125" style="7" customWidth="1"/>
    <col min="8601" max="8608" width="11" style="7" customWidth="1"/>
    <col min="8609" max="8853" width="9.140625" style="7"/>
    <col min="8854" max="8854" width="20.140625" style="7" customWidth="1"/>
    <col min="8855" max="8855" width="4" style="7" customWidth="1"/>
    <col min="8856" max="8856" width="19.5703125" style="7" customWidth="1"/>
    <col min="8857" max="8864" width="11" style="7" customWidth="1"/>
    <col min="8865" max="9109" width="9.140625" style="7"/>
    <col min="9110" max="9110" width="20.140625" style="7" customWidth="1"/>
    <col min="9111" max="9111" width="4" style="7" customWidth="1"/>
    <col min="9112" max="9112" width="19.5703125" style="7" customWidth="1"/>
    <col min="9113" max="9120" width="11" style="7" customWidth="1"/>
    <col min="9121" max="9365" width="9.140625" style="7"/>
    <col min="9366" max="9366" width="20.140625" style="7" customWidth="1"/>
    <col min="9367" max="9367" width="4" style="7" customWidth="1"/>
    <col min="9368" max="9368" width="19.5703125" style="7" customWidth="1"/>
    <col min="9369" max="9376" width="11" style="7" customWidth="1"/>
    <col min="9377" max="9621" width="9.140625" style="7"/>
    <col min="9622" max="9622" width="20.140625" style="7" customWidth="1"/>
    <col min="9623" max="9623" width="4" style="7" customWidth="1"/>
    <col min="9624" max="9624" width="19.5703125" style="7" customWidth="1"/>
    <col min="9625" max="9632" width="11" style="7" customWidth="1"/>
    <col min="9633" max="9877" width="9.140625" style="7"/>
    <col min="9878" max="9878" width="20.140625" style="7" customWidth="1"/>
    <col min="9879" max="9879" width="4" style="7" customWidth="1"/>
    <col min="9880" max="9880" width="19.5703125" style="7" customWidth="1"/>
    <col min="9881" max="9888" width="11" style="7" customWidth="1"/>
    <col min="9889" max="10133" width="9.140625" style="7"/>
    <col min="10134" max="10134" width="20.140625" style="7" customWidth="1"/>
    <col min="10135" max="10135" width="4" style="7" customWidth="1"/>
    <col min="10136" max="10136" width="19.5703125" style="7" customWidth="1"/>
    <col min="10137" max="10144" width="11" style="7" customWidth="1"/>
    <col min="10145" max="10389" width="9.140625" style="7"/>
    <col min="10390" max="10390" width="20.140625" style="7" customWidth="1"/>
    <col min="10391" max="10391" width="4" style="7" customWidth="1"/>
    <col min="10392" max="10392" width="19.5703125" style="7" customWidth="1"/>
    <col min="10393" max="10400" width="11" style="7" customWidth="1"/>
    <col min="10401" max="10645" width="9.140625" style="7"/>
    <col min="10646" max="10646" width="20.140625" style="7" customWidth="1"/>
    <col min="10647" max="10647" width="4" style="7" customWidth="1"/>
    <col min="10648" max="10648" width="19.5703125" style="7" customWidth="1"/>
    <col min="10649" max="10656" width="11" style="7" customWidth="1"/>
    <col min="10657" max="10901" width="9.140625" style="7"/>
    <col min="10902" max="10902" width="20.140625" style="7" customWidth="1"/>
    <col min="10903" max="10903" width="4" style="7" customWidth="1"/>
    <col min="10904" max="10904" width="19.5703125" style="7" customWidth="1"/>
    <col min="10905" max="10912" width="11" style="7" customWidth="1"/>
    <col min="10913" max="11157" width="9.140625" style="7"/>
    <col min="11158" max="11158" width="20.140625" style="7" customWidth="1"/>
    <col min="11159" max="11159" width="4" style="7" customWidth="1"/>
    <col min="11160" max="11160" width="19.5703125" style="7" customWidth="1"/>
    <col min="11161" max="11168" width="11" style="7" customWidth="1"/>
    <col min="11169" max="11413" width="9.140625" style="7"/>
    <col min="11414" max="11414" width="20.140625" style="7" customWidth="1"/>
    <col min="11415" max="11415" width="4" style="7" customWidth="1"/>
    <col min="11416" max="11416" width="19.5703125" style="7" customWidth="1"/>
    <col min="11417" max="11424" width="11" style="7" customWidth="1"/>
    <col min="11425" max="11669" width="9.140625" style="7"/>
    <col min="11670" max="11670" width="20.140625" style="7" customWidth="1"/>
    <col min="11671" max="11671" width="4" style="7" customWidth="1"/>
    <col min="11672" max="11672" width="19.5703125" style="7" customWidth="1"/>
    <col min="11673" max="11680" width="11" style="7" customWidth="1"/>
    <col min="11681" max="11925" width="9.140625" style="7"/>
    <col min="11926" max="11926" width="20.140625" style="7" customWidth="1"/>
    <col min="11927" max="11927" width="4" style="7" customWidth="1"/>
    <col min="11928" max="11928" width="19.5703125" style="7" customWidth="1"/>
    <col min="11929" max="11936" width="11" style="7" customWidth="1"/>
    <col min="11937" max="12181" width="9.140625" style="7"/>
    <col min="12182" max="12182" width="20.140625" style="7" customWidth="1"/>
    <col min="12183" max="12183" width="4" style="7" customWidth="1"/>
    <col min="12184" max="12184" width="19.5703125" style="7" customWidth="1"/>
    <col min="12185" max="12192" width="11" style="7" customWidth="1"/>
    <col min="12193" max="12437" width="9.140625" style="7"/>
    <col min="12438" max="12438" width="20.140625" style="7" customWidth="1"/>
    <col min="12439" max="12439" width="4" style="7" customWidth="1"/>
    <col min="12440" max="12440" width="19.5703125" style="7" customWidth="1"/>
    <col min="12441" max="12448" width="11" style="7" customWidth="1"/>
    <col min="12449" max="12693" width="9.140625" style="7"/>
    <col min="12694" max="12694" width="20.140625" style="7" customWidth="1"/>
    <col min="12695" max="12695" width="4" style="7" customWidth="1"/>
    <col min="12696" max="12696" width="19.5703125" style="7" customWidth="1"/>
    <col min="12697" max="12704" width="11" style="7" customWidth="1"/>
    <col min="12705" max="12949" width="9.140625" style="7"/>
    <col min="12950" max="12950" width="20.140625" style="7" customWidth="1"/>
    <col min="12951" max="12951" width="4" style="7" customWidth="1"/>
    <col min="12952" max="12952" width="19.5703125" style="7" customWidth="1"/>
    <col min="12953" max="12960" width="11" style="7" customWidth="1"/>
    <col min="12961" max="13205" width="9.140625" style="7"/>
    <col min="13206" max="13206" width="20.140625" style="7" customWidth="1"/>
    <col min="13207" max="13207" width="4" style="7" customWidth="1"/>
    <col min="13208" max="13208" width="19.5703125" style="7" customWidth="1"/>
    <col min="13209" max="13216" width="11" style="7" customWidth="1"/>
    <col min="13217" max="13461" width="9.140625" style="7"/>
    <col min="13462" max="13462" width="20.140625" style="7" customWidth="1"/>
    <col min="13463" max="13463" width="4" style="7" customWidth="1"/>
    <col min="13464" max="13464" width="19.5703125" style="7" customWidth="1"/>
    <col min="13465" max="13472" width="11" style="7" customWidth="1"/>
    <col min="13473" max="13717" width="9.140625" style="7"/>
    <col min="13718" max="13718" width="20.140625" style="7" customWidth="1"/>
    <col min="13719" max="13719" width="4" style="7" customWidth="1"/>
    <col min="13720" max="13720" width="19.5703125" style="7" customWidth="1"/>
    <col min="13721" max="13728" width="11" style="7" customWidth="1"/>
    <col min="13729" max="13973" width="9.140625" style="7"/>
    <col min="13974" max="13974" width="20.140625" style="7" customWidth="1"/>
    <col min="13975" max="13975" width="4" style="7" customWidth="1"/>
    <col min="13976" max="13976" width="19.5703125" style="7" customWidth="1"/>
    <col min="13977" max="13984" width="11" style="7" customWidth="1"/>
    <col min="13985" max="14229" width="9.140625" style="7"/>
    <col min="14230" max="14230" width="20.140625" style="7" customWidth="1"/>
    <col min="14231" max="14231" width="4" style="7" customWidth="1"/>
    <col min="14232" max="14232" width="19.5703125" style="7" customWidth="1"/>
    <col min="14233" max="14240" width="11" style="7" customWidth="1"/>
    <col min="14241" max="14485" width="9.140625" style="7"/>
    <col min="14486" max="14486" width="20.140625" style="7" customWidth="1"/>
    <col min="14487" max="14487" width="4" style="7" customWidth="1"/>
    <col min="14488" max="14488" width="19.5703125" style="7" customWidth="1"/>
    <col min="14489" max="14496" width="11" style="7" customWidth="1"/>
    <col min="14497" max="14741" width="9.140625" style="7"/>
    <col min="14742" max="14742" width="20.140625" style="7" customWidth="1"/>
    <col min="14743" max="14743" width="4" style="7" customWidth="1"/>
    <col min="14744" max="14744" width="19.5703125" style="7" customWidth="1"/>
    <col min="14745" max="14752" width="11" style="7" customWidth="1"/>
    <col min="14753" max="14997" width="9.140625" style="7"/>
    <col min="14998" max="14998" width="20.140625" style="7" customWidth="1"/>
    <col min="14999" max="14999" width="4" style="7" customWidth="1"/>
    <col min="15000" max="15000" width="19.5703125" style="7" customWidth="1"/>
    <col min="15001" max="15008" width="11" style="7" customWidth="1"/>
    <col min="15009" max="15253" width="9.140625" style="7"/>
    <col min="15254" max="15254" width="20.140625" style="7" customWidth="1"/>
    <col min="15255" max="15255" width="4" style="7" customWidth="1"/>
    <col min="15256" max="15256" width="19.5703125" style="7" customWidth="1"/>
    <col min="15257" max="15264" width="11" style="7" customWidth="1"/>
    <col min="15265" max="15509" width="9.140625" style="7"/>
    <col min="15510" max="15510" width="20.140625" style="7" customWidth="1"/>
    <col min="15511" max="15511" width="4" style="7" customWidth="1"/>
    <col min="15512" max="15512" width="19.5703125" style="7" customWidth="1"/>
    <col min="15513" max="15520" width="11" style="7" customWidth="1"/>
    <col min="15521" max="15765" width="9.140625" style="7"/>
    <col min="15766" max="15766" width="20.140625" style="7" customWidth="1"/>
    <col min="15767" max="15767" width="4" style="7" customWidth="1"/>
    <col min="15768" max="15768" width="19.5703125" style="7" customWidth="1"/>
    <col min="15769" max="15776" width="11" style="7" customWidth="1"/>
    <col min="15777" max="16021" width="9.140625" style="7"/>
    <col min="16022" max="16022" width="20.140625" style="7" customWidth="1"/>
    <col min="16023" max="16023" width="4" style="7" customWidth="1"/>
    <col min="16024" max="16024" width="19.5703125" style="7" customWidth="1"/>
    <col min="16025" max="16032" width="11" style="7" customWidth="1"/>
    <col min="16033" max="16384" width="9.140625" style="7"/>
  </cols>
  <sheetData>
    <row r="1" spans="1:3" ht="30" customHeight="1" x14ac:dyDescent="0.25">
      <c r="A1" s="641" t="s">
        <v>98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289">
        <f>SUM(B7:B21)</f>
        <v>62884440</v>
      </c>
      <c r="C5" s="289">
        <f>SUM(C7:C21)</f>
        <v>38539410.160000004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319" t="s">
        <v>8</v>
      </c>
      <c r="B7" s="328">
        <v>19960947</v>
      </c>
      <c r="C7" s="328">
        <v>12191961.93</v>
      </c>
    </row>
    <row r="8" spans="1:3" s="12" customFormat="1" ht="23.25" x14ac:dyDescent="0.25">
      <c r="A8" s="319" t="s">
        <v>76</v>
      </c>
      <c r="B8" s="328">
        <v>26946</v>
      </c>
      <c r="C8" s="328">
        <v>3940.09</v>
      </c>
    </row>
    <row r="9" spans="1:3" s="12" customFormat="1" x14ac:dyDescent="0.25">
      <c r="A9" s="319" t="s">
        <v>13</v>
      </c>
      <c r="B9" s="328">
        <v>12600</v>
      </c>
      <c r="C9" s="328">
        <v>600</v>
      </c>
    </row>
    <row r="10" spans="1:3" s="12" customFormat="1" x14ac:dyDescent="0.25">
      <c r="A10" s="319" t="s">
        <v>9</v>
      </c>
      <c r="B10" s="328">
        <v>6028207</v>
      </c>
      <c r="C10" s="328">
        <v>3631361.68</v>
      </c>
    </row>
    <row r="11" spans="1:3" s="12" customFormat="1" x14ac:dyDescent="0.25">
      <c r="A11" s="319" t="s">
        <v>10</v>
      </c>
      <c r="B11" s="328">
        <v>139900</v>
      </c>
      <c r="C11" s="328">
        <v>38318.050000000003</v>
      </c>
    </row>
    <row r="12" spans="1:3" s="12" customFormat="1" x14ac:dyDescent="0.25">
      <c r="A12" s="319" t="s">
        <v>15</v>
      </c>
      <c r="B12" s="328">
        <v>201000</v>
      </c>
      <c r="C12" s="328">
        <v>104923.65</v>
      </c>
    </row>
    <row r="13" spans="1:3" s="12" customFormat="1" ht="23.25" x14ac:dyDescent="0.25">
      <c r="A13" s="319" t="s">
        <v>14</v>
      </c>
      <c r="B13" s="328"/>
      <c r="C13" s="328"/>
    </row>
    <row r="14" spans="1:3" s="12" customFormat="1" x14ac:dyDescent="0.25">
      <c r="A14" s="319" t="s">
        <v>16</v>
      </c>
      <c r="B14" s="328">
        <v>0</v>
      </c>
      <c r="C14" s="328">
        <v>0</v>
      </c>
    </row>
    <row r="15" spans="1:3" s="12" customFormat="1" x14ac:dyDescent="0.25">
      <c r="A15" s="319" t="s">
        <v>11</v>
      </c>
      <c r="B15" s="328">
        <v>12521620</v>
      </c>
      <c r="C15" s="328">
        <v>8039543.4100000001</v>
      </c>
    </row>
    <row r="16" spans="1:3" s="12" customFormat="1" x14ac:dyDescent="0.25">
      <c r="A16" s="319" t="s">
        <v>12</v>
      </c>
      <c r="B16" s="328">
        <v>19926629</v>
      </c>
      <c r="C16" s="328">
        <v>11918198.869999999</v>
      </c>
    </row>
    <row r="17" spans="1:3" s="12" customFormat="1" ht="30" customHeight="1" x14ac:dyDescent="0.25">
      <c r="A17" s="319" t="s">
        <v>77</v>
      </c>
      <c r="B17" s="328">
        <v>110000</v>
      </c>
      <c r="C17" s="328">
        <v>67142.179999999993</v>
      </c>
    </row>
    <row r="18" spans="1:3" s="12" customFormat="1" x14ac:dyDescent="0.25">
      <c r="A18" s="319" t="s">
        <v>78</v>
      </c>
      <c r="B18" s="328">
        <v>98000</v>
      </c>
      <c r="C18" s="328">
        <v>59839.199999999997</v>
      </c>
    </row>
    <row r="19" spans="1:3" s="12" customFormat="1" x14ac:dyDescent="0.25">
      <c r="A19" s="292" t="s">
        <v>5</v>
      </c>
      <c r="B19" s="328">
        <v>40000</v>
      </c>
      <c r="C19" s="328">
        <v>25661.1</v>
      </c>
    </row>
    <row r="20" spans="1:3" s="12" customFormat="1" ht="25.5" x14ac:dyDescent="0.25">
      <c r="A20" s="292" t="s">
        <v>6</v>
      </c>
      <c r="B20" s="328">
        <v>490500</v>
      </c>
      <c r="C20" s="328">
        <v>99380</v>
      </c>
    </row>
    <row r="21" spans="1:3" s="12" customFormat="1" ht="25.5" x14ac:dyDescent="0.25">
      <c r="A21" s="292" t="s">
        <v>7</v>
      </c>
      <c r="B21" s="328">
        <v>3328091</v>
      </c>
      <c r="C21" s="328">
        <v>2358540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289">
        <f>SUM(B28:B40)</f>
        <v>84575345.600000009</v>
      </c>
      <c r="C26" s="289">
        <f>SUM(C28:C40)</f>
        <v>51827425.969999999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322" t="s">
        <v>8</v>
      </c>
      <c r="B28" s="321">
        <v>35965065</v>
      </c>
      <c r="C28" s="321">
        <v>22078021.710000001</v>
      </c>
    </row>
    <row r="29" spans="1:3" s="12" customFormat="1" x14ac:dyDescent="0.25">
      <c r="A29" s="322" t="s">
        <v>81</v>
      </c>
      <c r="B29" s="321">
        <v>47500</v>
      </c>
      <c r="C29" s="321">
        <v>6218.58</v>
      </c>
    </row>
    <row r="30" spans="1:3" s="12" customFormat="1" x14ac:dyDescent="0.25">
      <c r="A30" s="322" t="s">
        <v>13</v>
      </c>
      <c r="B30" s="321">
        <v>40000</v>
      </c>
      <c r="C30" s="321"/>
    </row>
    <row r="31" spans="1:3" s="12" customFormat="1" x14ac:dyDescent="0.25">
      <c r="A31" s="322" t="s">
        <v>9</v>
      </c>
      <c r="B31" s="321">
        <v>10875155</v>
      </c>
      <c r="C31" s="321">
        <v>6590430.5300000003</v>
      </c>
    </row>
    <row r="32" spans="1:3" s="12" customFormat="1" x14ac:dyDescent="0.25">
      <c r="A32" s="322" t="s">
        <v>10</v>
      </c>
      <c r="B32" s="321">
        <v>173000</v>
      </c>
      <c r="C32" s="321">
        <v>52661.31</v>
      </c>
    </row>
    <row r="33" spans="1:3" s="12" customFormat="1" ht="23.25" x14ac:dyDescent="0.25">
      <c r="A33" s="322" t="s">
        <v>14</v>
      </c>
      <c r="B33" s="321">
        <v>240000</v>
      </c>
      <c r="C33" s="321">
        <v>127598</v>
      </c>
    </row>
    <row r="34" spans="1:3" s="12" customFormat="1" x14ac:dyDescent="0.25">
      <c r="A34" s="322" t="s">
        <v>18</v>
      </c>
      <c r="B34" s="321">
        <v>386000</v>
      </c>
      <c r="C34" s="321">
        <v>243281.06</v>
      </c>
    </row>
    <row r="35" spans="1:3" s="12" customFormat="1" x14ac:dyDescent="0.25">
      <c r="A35" s="322" t="s">
        <v>11</v>
      </c>
      <c r="B35" s="321">
        <v>652028</v>
      </c>
      <c r="C35" s="321">
        <v>192692.09</v>
      </c>
    </row>
    <row r="36" spans="1:3" s="12" customFormat="1" x14ac:dyDescent="0.25">
      <c r="A36" s="322" t="s">
        <v>12</v>
      </c>
      <c r="B36" s="333">
        <v>7812593.9500000002</v>
      </c>
      <c r="C36" s="333">
        <v>3627435.3</v>
      </c>
    </row>
    <row r="37" spans="1:3" s="12" customFormat="1" x14ac:dyDescent="0.25">
      <c r="A37" s="322" t="s">
        <v>82</v>
      </c>
      <c r="B37" s="333">
        <v>138414</v>
      </c>
      <c r="C37" s="333">
        <v>110558.22</v>
      </c>
    </row>
    <row r="38" spans="1:3" s="12" customFormat="1" x14ac:dyDescent="0.25">
      <c r="A38" s="323" t="s">
        <v>5</v>
      </c>
      <c r="B38" s="333">
        <v>550000</v>
      </c>
      <c r="C38" s="333">
        <v>225833.21</v>
      </c>
    </row>
    <row r="39" spans="1:3" s="12" customFormat="1" ht="25.5" x14ac:dyDescent="0.25">
      <c r="A39" s="323" t="s">
        <v>6</v>
      </c>
      <c r="B39" s="333">
        <v>18156214</v>
      </c>
      <c r="C39" s="333">
        <v>14376423.4</v>
      </c>
    </row>
    <row r="40" spans="1:3" s="12" customFormat="1" ht="25.5" x14ac:dyDescent="0.25">
      <c r="A40" s="323" t="s">
        <v>7</v>
      </c>
      <c r="B40" s="333">
        <v>9539375.6500000004</v>
      </c>
      <c r="C40" s="333">
        <v>4196272.5599999996</v>
      </c>
    </row>
    <row r="41" spans="1:3" s="12" customFormat="1" x14ac:dyDescent="0.25">
      <c r="A41" s="14"/>
      <c r="B41" s="14"/>
      <c r="C41" s="14"/>
    </row>
    <row r="42" spans="1:3" s="12" customFormat="1" x14ac:dyDescent="0.25">
      <c r="A42" s="15" t="s">
        <v>0</v>
      </c>
      <c r="B42" s="15" t="s">
        <v>2</v>
      </c>
      <c r="C42" s="15" t="s">
        <v>3</v>
      </c>
    </row>
    <row r="43" spans="1:3" s="12" customFormat="1" x14ac:dyDescent="0.25">
      <c r="A43" s="15" t="s">
        <v>1</v>
      </c>
      <c r="B43" s="15">
        <v>2</v>
      </c>
      <c r="C43" s="15">
        <v>3</v>
      </c>
    </row>
    <row r="44" spans="1:3" s="12" customFormat="1" x14ac:dyDescent="0.25">
      <c r="A44" s="3" t="s">
        <v>35</v>
      </c>
      <c r="B44" s="8">
        <f>SUM(B46:B59)</f>
        <v>59714325.850000001</v>
      </c>
      <c r="C44" s="8">
        <f>SUM(C46:C59)</f>
        <v>29194933.779999997</v>
      </c>
    </row>
    <row r="45" spans="1:3" s="12" customFormat="1" x14ac:dyDescent="0.25">
      <c r="A45" s="10" t="s">
        <v>4</v>
      </c>
      <c r="B45" s="11"/>
      <c r="C45" s="11"/>
    </row>
    <row r="46" spans="1:3" s="12" customFormat="1" x14ac:dyDescent="0.25">
      <c r="A46" s="326" t="s">
        <v>8</v>
      </c>
      <c r="B46" s="325">
        <v>26798310</v>
      </c>
      <c r="C46" s="325">
        <v>13919680.949999999</v>
      </c>
    </row>
    <row r="47" spans="1:3" s="12" customFormat="1" x14ac:dyDescent="0.25">
      <c r="A47" s="326" t="s">
        <v>79</v>
      </c>
      <c r="B47" s="325">
        <v>0</v>
      </c>
      <c r="C47" s="325">
        <v>0</v>
      </c>
    </row>
    <row r="48" spans="1:3" s="12" customFormat="1" x14ac:dyDescent="0.25">
      <c r="A48" s="326" t="s">
        <v>9</v>
      </c>
      <c r="B48" s="325">
        <v>8093090</v>
      </c>
      <c r="C48" s="325">
        <v>4170403.14</v>
      </c>
    </row>
    <row r="49" spans="1:3" s="12" customFormat="1" x14ac:dyDescent="0.25">
      <c r="A49" s="326" t="s">
        <v>10</v>
      </c>
      <c r="B49" s="325">
        <v>170000</v>
      </c>
      <c r="C49" s="325">
        <v>86027.88</v>
      </c>
    </row>
    <row r="50" spans="1:3" s="12" customFormat="1" x14ac:dyDescent="0.25">
      <c r="A50" s="326" t="s">
        <v>44</v>
      </c>
      <c r="B50" s="325">
        <v>52000</v>
      </c>
      <c r="C50" s="325">
        <v>12000</v>
      </c>
    </row>
    <row r="51" spans="1:3" s="12" customFormat="1" x14ac:dyDescent="0.25">
      <c r="A51" s="326" t="s">
        <v>15</v>
      </c>
      <c r="B51" s="325">
        <v>220000</v>
      </c>
      <c r="C51" s="325">
        <v>136005.69</v>
      </c>
    </row>
    <row r="52" spans="1:3" s="12" customFormat="1" x14ac:dyDescent="0.25">
      <c r="A52" s="326" t="s">
        <v>11</v>
      </c>
      <c r="B52" s="325">
        <v>307900</v>
      </c>
      <c r="C52" s="325">
        <v>233125</v>
      </c>
    </row>
    <row r="53" spans="1:3" s="12" customFormat="1" x14ac:dyDescent="0.25">
      <c r="A53" s="326" t="s">
        <v>12</v>
      </c>
      <c r="B53" s="325">
        <v>6976325</v>
      </c>
      <c r="C53" s="325">
        <v>1585610.37</v>
      </c>
    </row>
    <row r="54" spans="1:3" s="12" customFormat="1" x14ac:dyDescent="0.25">
      <c r="A54" s="326" t="s">
        <v>72</v>
      </c>
      <c r="B54" s="325">
        <v>54000</v>
      </c>
      <c r="C54" s="325">
        <v>44032.77</v>
      </c>
    </row>
    <row r="55" spans="1:3" s="12" customFormat="1" x14ac:dyDescent="0.25">
      <c r="A55" s="326" t="s">
        <v>99</v>
      </c>
      <c r="B55" s="325">
        <v>97520</v>
      </c>
      <c r="C55" s="325">
        <v>29256</v>
      </c>
    </row>
    <row r="56" spans="1:3" s="12" customFormat="1" ht="23.25" x14ac:dyDescent="0.25">
      <c r="A56" s="326" t="s">
        <v>80</v>
      </c>
      <c r="B56" s="325">
        <v>45000</v>
      </c>
      <c r="C56" s="325">
        <v>23167.08</v>
      </c>
    </row>
    <row r="57" spans="1:3" s="12" customFormat="1" x14ac:dyDescent="0.25">
      <c r="A57" s="327" t="s">
        <v>5</v>
      </c>
      <c r="B57" s="325">
        <v>0</v>
      </c>
      <c r="C57" s="325">
        <v>0</v>
      </c>
    </row>
    <row r="58" spans="1:3" s="12" customFormat="1" ht="25.5" x14ac:dyDescent="0.25">
      <c r="A58" s="327" t="s">
        <v>6</v>
      </c>
      <c r="B58" s="325">
        <v>9384000</v>
      </c>
      <c r="C58" s="325">
        <v>6674000</v>
      </c>
    </row>
    <row r="59" spans="1:3" s="12" customFormat="1" ht="25.5" x14ac:dyDescent="0.25">
      <c r="A59" s="327" t="s">
        <v>7</v>
      </c>
      <c r="B59" s="325">
        <v>7516180.8499999996</v>
      </c>
      <c r="C59" s="325">
        <v>2281624.9</v>
      </c>
    </row>
    <row r="60" spans="1:3" s="12" customFormat="1" x14ac:dyDescent="0.25">
      <c r="A60" s="10"/>
      <c r="B60" s="307"/>
      <c r="C60" s="307"/>
    </row>
    <row r="61" spans="1:3" s="12" customFormat="1" x14ac:dyDescent="0.25">
      <c r="A61" s="15" t="s">
        <v>0</v>
      </c>
      <c r="B61" s="15" t="s">
        <v>2</v>
      </c>
      <c r="C61" s="15" t="s">
        <v>3</v>
      </c>
    </row>
    <row r="62" spans="1:3" s="12" customFormat="1" x14ac:dyDescent="0.25">
      <c r="A62" s="15" t="s">
        <v>1</v>
      </c>
      <c r="B62" s="15">
        <v>2</v>
      </c>
      <c r="C62" s="15">
        <v>3</v>
      </c>
    </row>
    <row r="63" spans="1:3" s="12" customFormat="1" x14ac:dyDescent="0.25">
      <c r="A63" s="3" t="s">
        <v>20</v>
      </c>
      <c r="B63" s="324">
        <f>SUM(B65:B77)</f>
        <v>37867800</v>
      </c>
      <c r="C63" s="324">
        <f>SUM(C65:C77)</f>
        <v>23533321.540000003</v>
      </c>
    </row>
    <row r="64" spans="1:3" s="12" customFormat="1" x14ac:dyDescent="0.25">
      <c r="A64" s="10" t="s">
        <v>4</v>
      </c>
      <c r="B64" s="259"/>
      <c r="C64" s="259"/>
    </row>
    <row r="65" spans="1:3" s="12" customFormat="1" x14ac:dyDescent="0.25">
      <c r="A65" s="326" t="s">
        <v>8</v>
      </c>
      <c r="B65" s="325">
        <v>13935314.65</v>
      </c>
      <c r="C65" s="325">
        <v>9112152.5600000005</v>
      </c>
    </row>
    <row r="66" spans="1:3" s="12" customFormat="1" x14ac:dyDescent="0.25">
      <c r="A66" s="326" t="s">
        <v>83</v>
      </c>
      <c r="B66" s="325">
        <v>2059.35</v>
      </c>
      <c r="C66" s="325">
        <v>2059.35</v>
      </c>
    </row>
    <row r="67" spans="1:3" s="12" customFormat="1" x14ac:dyDescent="0.25">
      <c r="A67" s="326" t="s">
        <v>13</v>
      </c>
      <c r="B67" s="325">
        <v>0</v>
      </c>
      <c r="C67" s="325">
        <v>0</v>
      </c>
    </row>
    <row r="68" spans="1:3" s="12" customFormat="1" x14ac:dyDescent="0.25">
      <c r="A68" s="326" t="s">
        <v>9</v>
      </c>
      <c r="B68" s="325">
        <v>4209126</v>
      </c>
      <c r="C68" s="325">
        <v>2728695.17</v>
      </c>
    </row>
    <row r="69" spans="1:3" s="12" customFormat="1" x14ac:dyDescent="0.25">
      <c r="A69" s="326" t="s">
        <v>10</v>
      </c>
      <c r="B69" s="325">
        <v>20000</v>
      </c>
      <c r="C69" s="325">
        <v>10853.07</v>
      </c>
    </row>
    <row r="70" spans="1:3" s="12" customFormat="1" ht="23.25" x14ac:dyDescent="0.25">
      <c r="A70" s="326" t="s">
        <v>14</v>
      </c>
      <c r="B70" s="325">
        <v>0</v>
      </c>
      <c r="C70" s="325"/>
    </row>
    <row r="71" spans="1:3" s="12" customFormat="1" x14ac:dyDescent="0.25">
      <c r="A71" s="326" t="s">
        <v>21</v>
      </c>
      <c r="B71" s="325">
        <v>66870.039999999994</v>
      </c>
      <c r="C71" s="325">
        <v>39164.01</v>
      </c>
    </row>
    <row r="72" spans="1:3" s="12" customFormat="1" x14ac:dyDescent="0.25">
      <c r="A72" s="326" t="s">
        <v>11</v>
      </c>
      <c r="B72" s="325">
        <v>146236.6</v>
      </c>
      <c r="C72" s="325">
        <v>84536.6</v>
      </c>
    </row>
    <row r="73" spans="1:3" s="12" customFormat="1" x14ac:dyDescent="0.25">
      <c r="A73" s="326" t="s">
        <v>12</v>
      </c>
      <c r="B73" s="325">
        <v>272873.21999999997</v>
      </c>
      <c r="C73" s="325">
        <v>181693.22</v>
      </c>
    </row>
    <row r="74" spans="1:3" s="12" customFormat="1" x14ac:dyDescent="0.25">
      <c r="A74" s="326" t="s">
        <v>72</v>
      </c>
      <c r="B74" s="325">
        <v>51739.88</v>
      </c>
      <c r="C74" s="325">
        <v>39613.879999999997</v>
      </c>
    </row>
    <row r="75" spans="1:3" s="12" customFormat="1" x14ac:dyDescent="0.25">
      <c r="A75" s="327" t="s">
        <v>5</v>
      </c>
      <c r="B75" s="325">
        <v>9133.84</v>
      </c>
      <c r="C75" s="325">
        <v>9133.84</v>
      </c>
    </row>
    <row r="76" spans="1:3" s="12" customFormat="1" ht="25.5" x14ac:dyDescent="0.25">
      <c r="A76" s="327" t="s">
        <v>6</v>
      </c>
      <c r="B76" s="325">
        <v>14415190</v>
      </c>
      <c r="C76" s="325">
        <v>9855185</v>
      </c>
    </row>
    <row r="77" spans="1:3" s="12" customFormat="1" ht="25.5" x14ac:dyDescent="0.25">
      <c r="A77" s="327" t="s">
        <v>7</v>
      </c>
      <c r="B77" s="325">
        <v>4739256.42</v>
      </c>
      <c r="C77" s="325">
        <v>1470234.84</v>
      </c>
    </row>
    <row r="78" spans="1:3" s="12" customFormat="1" x14ac:dyDescent="0.25">
      <c r="A78" s="14"/>
      <c r="B78" s="14"/>
      <c r="C78" s="14"/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289">
        <f>SUM(B84:B97)</f>
        <v>81853970.340000004</v>
      </c>
      <c r="C82" s="289">
        <f>SUM(C84:C97)</f>
        <v>47765734.93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319" t="s">
        <v>8</v>
      </c>
      <c r="B84" s="328">
        <v>23272887</v>
      </c>
      <c r="C84" s="328">
        <v>13160689.810000001</v>
      </c>
    </row>
    <row r="85" spans="1:3" s="12" customFormat="1" x14ac:dyDescent="0.25">
      <c r="A85" s="319" t="s">
        <v>13</v>
      </c>
      <c r="B85" s="328">
        <v>4000</v>
      </c>
      <c r="C85" s="328">
        <v>1300</v>
      </c>
    </row>
    <row r="86" spans="1:3" s="12" customFormat="1" x14ac:dyDescent="0.25">
      <c r="A86" s="319" t="s">
        <v>9</v>
      </c>
      <c r="B86" s="328">
        <v>7024413</v>
      </c>
      <c r="C86" s="328">
        <v>3946577.56</v>
      </c>
    </row>
    <row r="87" spans="1:3" s="12" customFormat="1" x14ac:dyDescent="0.25">
      <c r="A87" s="319" t="s">
        <v>10</v>
      </c>
      <c r="B87" s="328">
        <v>20800</v>
      </c>
      <c r="C87" s="328">
        <v>14654.09</v>
      </c>
    </row>
    <row r="88" spans="1:3" s="12" customFormat="1" ht="23.25" x14ac:dyDescent="0.25">
      <c r="A88" s="319" t="s">
        <v>14</v>
      </c>
      <c r="B88" s="328">
        <v>102000</v>
      </c>
      <c r="C88" s="328">
        <v>35105</v>
      </c>
    </row>
    <row r="89" spans="1:3" s="12" customFormat="1" x14ac:dyDescent="0.25">
      <c r="A89" s="319" t="s">
        <v>21</v>
      </c>
      <c r="B89" s="328">
        <v>189000</v>
      </c>
      <c r="C89" s="328">
        <v>65015.61</v>
      </c>
    </row>
    <row r="90" spans="1:3" s="12" customFormat="1" x14ac:dyDescent="0.25">
      <c r="A90" s="319" t="s">
        <v>11</v>
      </c>
      <c r="B90" s="328">
        <v>169000</v>
      </c>
      <c r="C90" s="328">
        <v>157207.96</v>
      </c>
    </row>
    <row r="91" spans="1:3" s="12" customFormat="1" x14ac:dyDescent="0.25">
      <c r="A91" s="319" t="s">
        <v>73</v>
      </c>
      <c r="B91" s="328">
        <v>150000</v>
      </c>
      <c r="C91" s="328">
        <v>90000</v>
      </c>
    </row>
    <row r="92" spans="1:3" s="12" customFormat="1" x14ac:dyDescent="0.25">
      <c r="A92" s="319" t="s">
        <v>12</v>
      </c>
      <c r="B92" s="328">
        <v>19287143</v>
      </c>
      <c r="C92" s="328">
        <v>3350763.43</v>
      </c>
    </row>
    <row r="93" spans="1:3" s="12" customFormat="1" x14ac:dyDescent="0.25">
      <c r="A93" s="319" t="s">
        <v>72</v>
      </c>
      <c r="B93" s="328">
        <v>80000</v>
      </c>
      <c r="C93" s="328">
        <v>63771.46</v>
      </c>
    </row>
    <row r="94" spans="1:3" s="12" customFormat="1" x14ac:dyDescent="0.25">
      <c r="A94" s="319" t="s">
        <v>94</v>
      </c>
      <c r="B94" s="328">
        <v>4000</v>
      </c>
      <c r="C94" s="328"/>
    </row>
    <row r="95" spans="1:3" s="12" customFormat="1" x14ac:dyDescent="0.25">
      <c r="A95" s="292" t="s">
        <v>5</v>
      </c>
      <c r="B95" s="328">
        <v>653000</v>
      </c>
      <c r="C95" s="328">
        <v>113018</v>
      </c>
    </row>
    <row r="96" spans="1:3" s="12" customFormat="1" ht="25.5" x14ac:dyDescent="0.25">
      <c r="A96" s="292" t="s">
        <v>6</v>
      </c>
      <c r="B96" s="328">
        <v>12226258</v>
      </c>
      <c r="C96" s="328">
        <v>11795080.34</v>
      </c>
    </row>
    <row r="97" spans="1:3" s="12" customFormat="1" ht="25.5" x14ac:dyDescent="0.25">
      <c r="A97" s="292" t="s">
        <v>7</v>
      </c>
      <c r="B97" s="328">
        <v>18671469.34</v>
      </c>
      <c r="C97" s="328">
        <v>14972551.67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289">
        <f>SUM(B103:B115)</f>
        <v>59833205</v>
      </c>
      <c r="C101" s="289">
        <f>SUM(C103:C115)</f>
        <v>35767497.709999993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13" t="s">
        <v>8</v>
      </c>
      <c r="B103" s="320">
        <v>28483828</v>
      </c>
      <c r="C103" s="320">
        <v>19031869.43</v>
      </c>
    </row>
    <row r="104" spans="1:3" s="12" customFormat="1" x14ac:dyDescent="0.25">
      <c r="A104" s="13" t="s">
        <v>13</v>
      </c>
      <c r="B104" s="320">
        <v>0</v>
      </c>
      <c r="C104" s="320">
        <v>0</v>
      </c>
    </row>
    <row r="105" spans="1:3" s="12" customFormat="1" x14ac:dyDescent="0.25">
      <c r="A105" s="13" t="s">
        <v>9</v>
      </c>
      <c r="B105" s="320">
        <v>8576672</v>
      </c>
      <c r="C105" s="320">
        <v>5681695.7000000002</v>
      </c>
    </row>
    <row r="106" spans="1:3" s="12" customFormat="1" x14ac:dyDescent="0.25">
      <c r="A106" s="13" t="s">
        <v>10</v>
      </c>
      <c r="B106" s="320">
        <v>122420</v>
      </c>
      <c r="C106" s="320">
        <v>64001.159999999996</v>
      </c>
    </row>
    <row r="107" spans="1:3" s="12" customFormat="1" ht="23.25" x14ac:dyDescent="0.25">
      <c r="A107" s="13" t="s">
        <v>14</v>
      </c>
      <c r="B107" s="320">
        <v>0</v>
      </c>
      <c r="C107" s="320">
        <v>0</v>
      </c>
    </row>
    <row r="108" spans="1:3" s="12" customFormat="1" x14ac:dyDescent="0.25">
      <c r="A108" s="13" t="s">
        <v>21</v>
      </c>
      <c r="B108" s="320">
        <v>470479</v>
      </c>
      <c r="C108" s="320">
        <v>292705.49</v>
      </c>
    </row>
    <row r="109" spans="1:3" s="12" customFormat="1" x14ac:dyDescent="0.25">
      <c r="A109" s="13" t="s">
        <v>11</v>
      </c>
      <c r="B109" s="320">
        <v>631621</v>
      </c>
      <c r="C109" s="320">
        <v>277872.14</v>
      </c>
    </row>
    <row r="110" spans="1:3" s="12" customFormat="1" x14ac:dyDescent="0.25">
      <c r="A110" s="13" t="s">
        <v>12</v>
      </c>
      <c r="B110" s="320">
        <v>8432185</v>
      </c>
      <c r="C110" s="307">
        <v>2932992.4299999997</v>
      </c>
    </row>
    <row r="111" spans="1:3" s="12" customFormat="1" x14ac:dyDescent="0.25">
      <c r="A111" s="13" t="s">
        <v>72</v>
      </c>
      <c r="B111" s="320">
        <v>95886</v>
      </c>
      <c r="C111" s="307">
        <v>48824.59</v>
      </c>
    </row>
    <row r="112" spans="1:3" s="12" customFormat="1" ht="14.25" customHeight="1" x14ac:dyDescent="0.25">
      <c r="A112" s="13" t="s">
        <v>90</v>
      </c>
      <c r="B112" s="320">
        <v>147500</v>
      </c>
      <c r="C112" s="320">
        <v>147500</v>
      </c>
    </row>
    <row r="113" spans="1:3" s="12" customFormat="1" x14ac:dyDescent="0.25">
      <c r="A113" s="13" t="s">
        <v>5</v>
      </c>
      <c r="B113" s="320">
        <v>78000</v>
      </c>
      <c r="C113" s="307">
        <v>59165.45</v>
      </c>
    </row>
    <row r="114" spans="1:3" s="12" customFormat="1" ht="25.5" x14ac:dyDescent="0.25">
      <c r="A114" s="10" t="s">
        <v>6</v>
      </c>
      <c r="B114" s="320">
        <v>7281967</v>
      </c>
      <c r="C114" s="320">
        <v>3770053.56</v>
      </c>
    </row>
    <row r="115" spans="1:3" s="12" customFormat="1" ht="25.5" x14ac:dyDescent="0.25">
      <c r="A115" s="10" t="s">
        <v>7</v>
      </c>
      <c r="B115" s="320">
        <v>5512647</v>
      </c>
      <c r="C115" s="320">
        <v>3460817.7599999993</v>
      </c>
    </row>
    <row r="116" spans="1:3" s="12" customFormat="1" x14ac:dyDescent="0.25">
      <c r="A116" s="14"/>
      <c r="B116" s="14"/>
      <c r="C116" s="14"/>
    </row>
    <row r="117" spans="1:3" s="12" customFormat="1" x14ac:dyDescent="0.25">
      <c r="A117" s="15" t="s">
        <v>0</v>
      </c>
      <c r="B117" s="15" t="s">
        <v>2</v>
      </c>
      <c r="C117" s="15" t="s">
        <v>3</v>
      </c>
    </row>
    <row r="118" spans="1:3" s="12" customFormat="1" x14ac:dyDescent="0.25">
      <c r="A118" s="15" t="s">
        <v>1</v>
      </c>
      <c r="B118" s="15">
        <v>2</v>
      </c>
      <c r="C118" s="15">
        <v>3</v>
      </c>
    </row>
    <row r="119" spans="1:3" s="12" customFormat="1" x14ac:dyDescent="0.25">
      <c r="A119" s="3" t="s">
        <v>25</v>
      </c>
      <c r="B119" s="8">
        <f>SUM(B121:B132)</f>
        <v>57698642.25</v>
      </c>
      <c r="C119" s="8">
        <f>SUM(C121:C132)</f>
        <v>33133737.859999999</v>
      </c>
    </row>
    <row r="120" spans="1:3" s="12" customFormat="1" x14ac:dyDescent="0.25">
      <c r="A120" s="10" t="s">
        <v>4</v>
      </c>
      <c r="B120" s="11"/>
      <c r="C120" s="11"/>
    </row>
    <row r="121" spans="1:3" s="12" customFormat="1" x14ac:dyDescent="0.25">
      <c r="A121" s="13" t="s">
        <v>8</v>
      </c>
      <c r="B121" s="320">
        <v>28960244</v>
      </c>
      <c r="C121" s="320">
        <v>16509130.719999999</v>
      </c>
    </row>
    <row r="122" spans="1:3" s="12" customFormat="1" x14ac:dyDescent="0.25">
      <c r="A122" s="13" t="s">
        <v>13</v>
      </c>
      <c r="B122" s="320">
        <v>53604.74</v>
      </c>
      <c r="C122" s="320">
        <v>26391</v>
      </c>
    </row>
    <row r="123" spans="1:3" s="12" customFormat="1" x14ac:dyDescent="0.25">
      <c r="A123" s="13" t="s">
        <v>9</v>
      </c>
      <c r="B123" s="320">
        <v>8745951.2599999998</v>
      </c>
      <c r="C123" s="320">
        <v>4130613.7300000004</v>
      </c>
    </row>
    <row r="124" spans="1:3" s="12" customFormat="1" x14ac:dyDescent="0.25">
      <c r="A124" s="13" t="s">
        <v>10</v>
      </c>
      <c r="B124" s="320">
        <v>146000</v>
      </c>
      <c r="C124" s="320">
        <v>78785.069999999992</v>
      </c>
    </row>
    <row r="125" spans="1:3" s="12" customFormat="1" ht="23.25" x14ac:dyDescent="0.25">
      <c r="A125" s="13" t="s">
        <v>14</v>
      </c>
      <c r="B125" s="320"/>
      <c r="C125" s="320"/>
    </row>
    <row r="126" spans="1:3" s="12" customFormat="1" x14ac:dyDescent="0.25">
      <c r="A126" s="13" t="s">
        <v>21</v>
      </c>
      <c r="B126" s="320">
        <v>465000</v>
      </c>
      <c r="C126" s="320">
        <v>179643.48</v>
      </c>
    </row>
    <row r="127" spans="1:3" s="12" customFormat="1" x14ac:dyDescent="0.25">
      <c r="A127" s="13" t="s">
        <v>11</v>
      </c>
      <c r="B127" s="320">
        <v>558000</v>
      </c>
      <c r="C127" s="320">
        <v>88602.98</v>
      </c>
    </row>
    <row r="128" spans="1:3" s="12" customFormat="1" x14ac:dyDescent="0.25">
      <c r="A128" s="13" t="s">
        <v>12</v>
      </c>
      <c r="B128" s="320">
        <v>4472483.25</v>
      </c>
      <c r="C128" s="320">
        <v>1711653.63</v>
      </c>
    </row>
    <row r="129" spans="1:3" s="12" customFormat="1" x14ac:dyDescent="0.25">
      <c r="A129" s="13" t="s">
        <v>72</v>
      </c>
      <c r="B129" s="320">
        <v>182000</v>
      </c>
      <c r="C129" s="320">
        <v>84477.26</v>
      </c>
    </row>
    <row r="130" spans="1:3" s="12" customFormat="1" x14ac:dyDescent="0.25">
      <c r="A130" s="10" t="s">
        <v>5</v>
      </c>
      <c r="B130" s="320">
        <v>58000</v>
      </c>
      <c r="C130" s="320"/>
    </row>
    <row r="131" spans="1:3" s="12" customFormat="1" ht="25.5" x14ac:dyDescent="0.25">
      <c r="A131" s="10" t="s">
        <v>6</v>
      </c>
      <c r="B131" s="320">
        <v>7028944</v>
      </c>
      <c r="C131" s="320">
        <v>5708560.21</v>
      </c>
    </row>
    <row r="132" spans="1:3" s="12" customFormat="1" ht="25.5" x14ac:dyDescent="0.25">
      <c r="A132" s="10" t="s">
        <v>7</v>
      </c>
      <c r="B132" s="320">
        <v>7028415</v>
      </c>
      <c r="C132" s="320">
        <v>4615879.7799999993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SUM(B138:B148)</f>
        <v>50910512.93</v>
      </c>
      <c r="C136" s="8">
        <f>SUM(C138:C148)</f>
        <v>18744081.530000001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9" t="s">
        <v>8</v>
      </c>
      <c r="B138" s="328">
        <v>20816281</v>
      </c>
      <c r="C138" s="328">
        <v>7283358.9199999999</v>
      </c>
    </row>
    <row r="139" spans="1:3" s="12" customFormat="1" x14ac:dyDescent="0.25">
      <c r="A139" s="19" t="s">
        <v>13</v>
      </c>
      <c r="B139" s="328"/>
      <c r="C139" s="328"/>
    </row>
    <row r="140" spans="1:3" s="12" customFormat="1" x14ac:dyDescent="0.25">
      <c r="A140" s="19" t="s">
        <v>9</v>
      </c>
      <c r="B140" s="328">
        <v>6286519</v>
      </c>
      <c r="C140" s="328">
        <v>2583869.29</v>
      </c>
    </row>
    <row r="141" spans="1:3" s="12" customFormat="1" x14ac:dyDescent="0.25">
      <c r="A141" s="19" t="s">
        <v>10</v>
      </c>
      <c r="B141" s="328">
        <v>60000</v>
      </c>
      <c r="C141" s="328">
        <v>42840.01</v>
      </c>
    </row>
    <row r="142" spans="1:3" s="12" customFormat="1" ht="27" customHeight="1" x14ac:dyDescent="0.25">
      <c r="A142" s="19" t="s">
        <v>14</v>
      </c>
      <c r="B142" s="328"/>
      <c r="C142" s="328"/>
    </row>
    <row r="143" spans="1:3" s="12" customFormat="1" x14ac:dyDescent="0.25">
      <c r="A143" s="19" t="s">
        <v>15</v>
      </c>
      <c r="B143" s="328">
        <v>300000</v>
      </c>
      <c r="C143" s="328">
        <v>176233.25</v>
      </c>
    </row>
    <row r="144" spans="1:3" s="12" customFormat="1" x14ac:dyDescent="0.25">
      <c r="A144" s="19" t="s">
        <v>11</v>
      </c>
      <c r="B144" s="328">
        <v>167000</v>
      </c>
      <c r="C144" s="328">
        <v>112803.5</v>
      </c>
    </row>
    <row r="145" spans="1:3" s="12" customFormat="1" x14ac:dyDescent="0.25">
      <c r="A145" s="19" t="s">
        <v>12</v>
      </c>
      <c r="B145" s="328">
        <v>120200</v>
      </c>
      <c r="C145" s="328">
        <v>48547.99</v>
      </c>
    </row>
    <row r="146" spans="1:3" s="12" customFormat="1" x14ac:dyDescent="0.25">
      <c r="A146" s="10" t="s">
        <v>5</v>
      </c>
      <c r="B146" s="328">
        <v>4982712</v>
      </c>
      <c r="C146" s="328">
        <v>3929621.69</v>
      </c>
    </row>
    <row r="147" spans="1:3" s="12" customFormat="1" ht="25.5" x14ac:dyDescent="0.25">
      <c r="A147" s="10" t="s">
        <v>6</v>
      </c>
      <c r="B147" s="328">
        <v>10470000</v>
      </c>
      <c r="C147" s="328">
        <v>324700</v>
      </c>
    </row>
    <row r="148" spans="1:3" s="12" customFormat="1" ht="25.5" x14ac:dyDescent="0.25">
      <c r="A148" s="10" t="s">
        <v>7</v>
      </c>
      <c r="B148" s="328">
        <v>7707800.9299999997</v>
      </c>
      <c r="C148" s="328">
        <v>4242106.88</v>
      </c>
    </row>
    <row r="149" spans="1:3" s="12" customFormat="1" x14ac:dyDescent="0.25">
      <c r="A149" s="14"/>
      <c r="B149" s="14"/>
      <c r="C149" s="14"/>
    </row>
    <row r="150" spans="1:3" s="12" customFormat="1" x14ac:dyDescent="0.25">
      <c r="A150" s="21" t="s">
        <v>0</v>
      </c>
      <c r="B150" s="21" t="s">
        <v>2</v>
      </c>
      <c r="C150" s="21" t="s">
        <v>3</v>
      </c>
    </row>
    <row r="151" spans="1:3" s="12" customFormat="1" x14ac:dyDescent="0.25">
      <c r="A151" s="21" t="s">
        <v>1</v>
      </c>
      <c r="B151" s="21">
        <v>2</v>
      </c>
      <c r="C151" s="21">
        <v>3</v>
      </c>
    </row>
    <row r="152" spans="1:3" s="12" customFormat="1" x14ac:dyDescent="0.25">
      <c r="A152" s="4" t="s">
        <v>27</v>
      </c>
      <c r="B152" s="76">
        <f>B154+B156+B157+B158+B160+B161+B163+B164+B165+B155+B159+B162</f>
        <v>96438500</v>
      </c>
      <c r="C152" s="76">
        <f>C154+C156+C157+C158+C160+C161+C163+C164+C165+C155+C159+C162</f>
        <v>64213331.490000002</v>
      </c>
    </row>
    <row r="153" spans="1:3" s="12" customFormat="1" x14ac:dyDescent="0.25">
      <c r="A153" s="23" t="s">
        <v>4</v>
      </c>
      <c r="B153" s="77"/>
      <c r="C153" s="77"/>
    </row>
    <row r="154" spans="1:3" s="12" customFormat="1" x14ac:dyDescent="0.25">
      <c r="A154" s="264" t="s">
        <v>8</v>
      </c>
      <c r="B154" s="230">
        <v>69550000</v>
      </c>
      <c r="C154" s="329">
        <v>46321514.450000003</v>
      </c>
    </row>
    <row r="155" spans="1:3" s="12" customFormat="1" x14ac:dyDescent="0.25">
      <c r="A155" s="264" t="s">
        <v>83</v>
      </c>
      <c r="B155" s="230">
        <v>65100</v>
      </c>
      <c r="C155" s="329">
        <v>63240.72</v>
      </c>
    </row>
    <row r="156" spans="1:3" s="12" customFormat="1" x14ac:dyDescent="0.25">
      <c r="A156" s="264" t="s">
        <v>9</v>
      </c>
      <c r="B156" s="230">
        <v>21004100</v>
      </c>
      <c r="C156" s="329">
        <v>13846253.390000001</v>
      </c>
    </row>
    <row r="157" spans="1:3" s="12" customFormat="1" x14ac:dyDescent="0.25">
      <c r="A157" s="264" t="s">
        <v>10</v>
      </c>
      <c r="B157" s="230">
        <v>94000</v>
      </c>
      <c r="C157" s="329">
        <v>58916.34</v>
      </c>
    </row>
    <row r="158" spans="1:3" s="12" customFormat="1" x14ac:dyDescent="0.25">
      <c r="A158" s="264" t="s">
        <v>15</v>
      </c>
      <c r="B158" s="230">
        <v>640500</v>
      </c>
      <c r="C158" s="329">
        <v>344827.05</v>
      </c>
    </row>
    <row r="159" spans="1:3" s="12" customFormat="1" ht="23.25" x14ac:dyDescent="0.25">
      <c r="A159" s="264" t="s">
        <v>14</v>
      </c>
      <c r="B159" s="230"/>
      <c r="C159" s="329"/>
    </row>
    <row r="160" spans="1:3" s="12" customFormat="1" x14ac:dyDescent="0.25">
      <c r="A160" s="264" t="s">
        <v>11</v>
      </c>
      <c r="B160" s="230">
        <v>481400</v>
      </c>
      <c r="C160" s="329">
        <v>213409</v>
      </c>
    </row>
    <row r="161" spans="1:3" s="12" customFormat="1" x14ac:dyDescent="0.25">
      <c r="A161" s="264" t="s">
        <v>12</v>
      </c>
      <c r="B161" s="230">
        <v>871000</v>
      </c>
      <c r="C161" s="329">
        <v>438531</v>
      </c>
    </row>
    <row r="162" spans="1:3" s="12" customFormat="1" x14ac:dyDescent="0.25">
      <c r="A162" s="264" t="s">
        <v>74</v>
      </c>
      <c r="B162" s="230">
        <v>137000</v>
      </c>
      <c r="C162" s="329">
        <v>33895.93</v>
      </c>
    </row>
    <row r="163" spans="1:3" s="12" customFormat="1" x14ac:dyDescent="0.25">
      <c r="A163" s="265" t="s">
        <v>5</v>
      </c>
      <c r="B163" s="230">
        <v>161900</v>
      </c>
      <c r="C163" s="329">
        <v>43201</v>
      </c>
    </row>
    <row r="164" spans="1:3" s="12" customFormat="1" ht="25.5" x14ac:dyDescent="0.25">
      <c r="A164" s="265" t="s">
        <v>6</v>
      </c>
      <c r="B164" s="230">
        <v>272000</v>
      </c>
      <c r="C164" s="329">
        <v>87980</v>
      </c>
    </row>
    <row r="165" spans="1:3" s="12" customFormat="1" ht="25.5" x14ac:dyDescent="0.25">
      <c r="A165" s="265" t="s">
        <v>7</v>
      </c>
      <c r="B165" s="230">
        <v>3161500</v>
      </c>
      <c r="C165" s="329">
        <v>2761562.61</v>
      </c>
    </row>
    <row r="166" spans="1:3" s="12" customFormat="1" x14ac:dyDescent="0.25">
      <c r="A166" s="287"/>
      <c r="B166" s="230"/>
      <c r="C166" s="230"/>
    </row>
    <row r="167" spans="1:3" s="12" customFormat="1" x14ac:dyDescent="0.25">
      <c r="A167" s="14"/>
      <c r="B167" s="230"/>
      <c r="C167" s="230"/>
    </row>
    <row r="168" spans="1:3" s="12" customFormat="1" x14ac:dyDescent="0.25">
      <c r="A168" s="15" t="s">
        <v>0</v>
      </c>
      <c r="B168" s="15" t="s">
        <v>2</v>
      </c>
      <c r="C168" s="15" t="s">
        <v>3</v>
      </c>
    </row>
    <row r="169" spans="1:3" s="12" customFormat="1" x14ac:dyDescent="0.25">
      <c r="A169" s="15" t="s">
        <v>1</v>
      </c>
      <c r="B169" s="15">
        <v>2</v>
      </c>
      <c r="C169" s="15">
        <v>3</v>
      </c>
    </row>
    <row r="170" spans="1:3" s="12" customFormat="1" x14ac:dyDescent="0.25">
      <c r="A170" s="3" t="s">
        <v>28</v>
      </c>
      <c r="B170" s="289">
        <f>SUM(B172:B183)</f>
        <v>22120700</v>
      </c>
      <c r="C170" s="289">
        <f>SUM(C172:C183)</f>
        <v>14566341.08</v>
      </c>
    </row>
    <row r="171" spans="1:3" s="12" customFormat="1" x14ac:dyDescent="0.25">
      <c r="A171" s="10" t="s">
        <v>4</v>
      </c>
      <c r="B171" s="259"/>
      <c r="C171" s="259"/>
    </row>
    <row r="172" spans="1:3" s="12" customFormat="1" x14ac:dyDescent="0.25">
      <c r="A172" s="13" t="s">
        <v>8</v>
      </c>
      <c r="B172" s="320">
        <v>14532470.880000001</v>
      </c>
      <c r="C172" s="330">
        <v>9629568.9700000007</v>
      </c>
    </row>
    <row r="173" spans="1:3" s="12" customFormat="1" x14ac:dyDescent="0.25">
      <c r="A173" s="319" t="s">
        <v>95</v>
      </c>
      <c r="B173" s="320">
        <v>2529.12</v>
      </c>
      <c r="C173" s="330">
        <v>3641.67</v>
      </c>
    </row>
    <row r="174" spans="1:3" s="12" customFormat="1" x14ac:dyDescent="0.25">
      <c r="A174" s="13" t="s">
        <v>13</v>
      </c>
      <c r="B174" s="320"/>
      <c r="C174" s="330"/>
    </row>
    <row r="175" spans="1:3" s="12" customFormat="1" x14ac:dyDescent="0.25">
      <c r="A175" s="13" t="s">
        <v>9</v>
      </c>
      <c r="B175" s="320">
        <v>4390000</v>
      </c>
      <c r="C175" s="331">
        <v>2867100.44</v>
      </c>
    </row>
    <row r="176" spans="1:3" s="12" customFormat="1" x14ac:dyDescent="0.25">
      <c r="A176" s="13" t="s">
        <v>10</v>
      </c>
      <c r="B176" s="320"/>
      <c r="C176" s="330"/>
    </row>
    <row r="177" spans="1:3" s="12" customFormat="1" ht="23.25" x14ac:dyDescent="0.25">
      <c r="A177" s="13" t="s">
        <v>14</v>
      </c>
      <c r="B177" s="320"/>
      <c r="C177" s="330"/>
    </row>
    <row r="178" spans="1:3" s="12" customFormat="1" x14ac:dyDescent="0.25">
      <c r="A178" s="13" t="s">
        <v>11</v>
      </c>
      <c r="B178" s="320">
        <v>184061</v>
      </c>
      <c r="C178" s="330">
        <v>64069</v>
      </c>
    </row>
    <row r="179" spans="1:3" s="12" customFormat="1" x14ac:dyDescent="0.25">
      <c r="A179" s="13" t="s">
        <v>12</v>
      </c>
      <c r="B179" s="320">
        <v>1004990</v>
      </c>
      <c r="C179" s="330">
        <v>588760</v>
      </c>
    </row>
    <row r="180" spans="1:3" s="12" customFormat="1" x14ac:dyDescent="0.25">
      <c r="A180" s="13" t="s">
        <v>72</v>
      </c>
      <c r="B180" s="320">
        <v>40000</v>
      </c>
      <c r="C180" s="330">
        <v>2754</v>
      </c>
    </row>
    <row r="181" spans="1:3" s="12" customFormat="1" x14ac:dyDescent="0.25">
      <c r="A181" s="10" t="s">
        <v>5</v>
      </c>
      <c r="B181" s="320">
        <v>0</v>
      </c>
      <c r="C181" s="330">
        <v>0</v>
      </c>
    </row>
    <row r="182" spans="1:3" s="12" customFormat="1" ht="25.5" x14ac:dyDescent="0.25">
      <c r="A182" s="10" t="s">
        <v>6</v>
      </c>
      <c r="B182" s="320">
        <v>240000</v>
      </c>
      <c r="C182" s="330">
        <v>105925</v>
      </c>
    </row>
    <row r="183" spans="1:3" s="12" customFormat="1" ht="25.5" x14ac:dyDescent="0.25">
      <c r="A183" s="10" t="s">
        <v>7</v>
      </c>
      <c r="B183" s="320">
        <v>1726649</v>
      </c>
      <c r="C183" s="330">
        <v>1304522</v>
      </c>
    </row>
    <row r="184" spans="1:3" s="12" customFormat="1" x14ac:dyDescent="0.25">
      <c r="A184" s="14"/>
      <c r="B184" s="14"/>
      <c r="C184" s="14"/>
    </row>
    <row r="185" spans="1:3" s="12" customFormat="1" x14ac:dyDescent="0.25">
      <c r="A185" s="15" t="s">
        <v>0</v>
      </c>
      <c r="B185" s="15" t="s">
        <v>2</v>
      </c>
      <c r="C185" s="15" t="s">
        <v>3</v>
      </c>
    </row>
    <row r="186" spans="1:3" s="12" customFormat="1" x14ac:dyDescent="0.25">
      <c r="A186" s="15" t="s">
        <v>1</v>
      </c>
      <c r="B186" s="15">
        <v>2</v>
      </c>
      <c r="C186" s="15">
        <v>3</v>
      </c>
    </row>
    <row r="187" spans="1:3" s="12" customFormat="1" x14ac:dyDescent="0.25">
      <c r="A187" s="3" t="s">
        <v>29</v>
      </c>
      <c r="B187" s="8">
        <f>SUM(B189:B201)</f>
        <v>22145543.859999999</v>
      </c>
      <c r="C187" s="8">
        <f>SUM(C189:C201)</f>
        <v>14595476.139999997</v>
      </c>
    </row>
    <row r="188" spans="1:3" s="12" customFormat="1" x14ac:dyDescent="0.25">
      <c r="A188" s="10" t="s">
        <v>4</v>
      </c>
      <c r="B188" s="11"/>
      <c r="C188" s="11">
        <v>0</v>
      </c>
    </row>
    <row r="189" spans="1:3" s="12" customFormat="1" x14ac:dyDescent="0.25">
      <c r="A189" s="319" t="s">
        <v>8</v>
      </c>
      <c r="B189" s="320">
        <v>13500000</v>
      </c>
      <c r="C189" s="330">
        <v>8918075.0999999996</v>
      </c>
    </row>
    <row r="190" spans="1:3" s="12" customFormat="1" ht="23.25" x14ac:dyDescent="0.25">
      <c r="A190" s="319" t="s">
        <v>49</v>
      </c>
      <c r="B190" s="320">
        <v>8000</v>
      </c>
      <c r="C190" s="330">
        <v>4812</v>
      </c>
    </row>
    <row r="191" spans="1:3" s="12" customFormat="1" x14ac:dyDescent="0.25">
      <c r="A191" s="319" t="s">
        <v>9</v>
      </c>
      <c r="B191" s="320">
        <v>4077000</v>
      </c>
      <c r="C191" s="330">
        <v>2645122.75</v>
      </c>
    </row>
    <row r="192" spans="1:3" s="12" customFormat="1" x14ac:dyDescent="0.25">
      <c r="A192" s="319" t="s">
        <v>10</v>
      </c>
      <c r="B192" s="320">
        <v>30000</v>
      </c>
      <c r="C192" s="330">
        <v>16006.45</v>
      </c>
    </row>
    <row r="193" spans="1:3" s="12" customFormat="1" x14ac:dyDescent="0.25">
      <c r="A193" s="319" t="s">
        <v>11</v>
      </c>
      <c r="B193" s="320">
        <v>434000</v>
      </c>
      <c r="C193" s="330">
        <v>118610.2</v>
      </c>
    </row>
    <row r="194" spans="1:3" s="12" customFormat="1" x14ac:dyDescent="0.25">
      <c r="A194" s="319" t="s">
        <v>12</v>
      </c>
      <c r="B194" s="320">
        <v>858450</v>
      </c>
      <c r="C194" s="330">
        <v>279068</v>
      </c>
    </row>
    <row r="195" spans="1:3" s="12" customFormat="1" x14ac:dyDescent="0.25">
      <c r="A195" s="292" t="s">
        <v>5</v>
      </c>
      <c r="B195" s="320">
        <v>120000</v>
      </c>
      <c r="C195" s="330">
        <v>24413.43</v>
      </c>
    </row>
    <row r="196" spans="1:3" s="12" customFormat="1" x14ac:dyDescent="0.25">
      <c r="A196" s="292" t="s">
        <v>72</v>
      </c>
      <c r="B196" s="320">
        <v>42000</v>
      </c>
      <c r="C196" s="330">
        <v>13096.19</v>
      </c>
    </row>
    <row r="197" spans="1:3" s="12" customFormat="1" ht="25.5" x14ac:dyDescent="0.25">
      <c r="A197" s="292" t="s">
        <v>84</v>
      </c>
      <c r="B197" s="320">
        <v>600</v>
      </c>
      <c r="C197" s="330">
        <v>250</v>
      </c>
    </row>
    <row r="198" spans="1:3" s="12" customFormat="1" ht="25.5" x14ac:dyDescent="0.25">
      <c r="A198" s="292" t="s">
        <v>6</v>
      </c>
      <c r="B198" s="320">
        <v>196050</v>
      </c>
      <c r="C198" s="330">
        <v>118488.1</v>
      </c>
    </row>
    <row r="199" spans="1:3" s="12" customFormat="1" ht="25.5" x14ac:dyDescent="0.25">
      <c r="A199" s="292" t="s">
        <v>7</v>
      </c>
      <c r="B199" s="320">
        <v>2586443.86</v>
      </c>
      <c r="C199" s="330">
        <v>2259158.38</v>
      </c>
    </row>
    <row r="200" spans="1:3" s="12" customFormat="1" x14ac:dyDescent="0.25">
      <c r="A200" s="293" t="s">
        <v>16</v>
      </c>
      <c r="B200" s="320">
        <v>250000</v>
      </c>
      <c r="C200" s="330">
        <v>153480</v>
      </c>
    </row>
    <row r="201" spans="1:3" s="12" customFormat="1" x14ac:dyDescent="0.25">
      <c r="A201" s="293" t="s">
        <v>15</v>
      </c>
      <c r="B201" s="293">
        <v>43000</v>
      </c>
      <c r="C201" s="330">
        <v>44895.54</v>
      </c>
    </row>
    <row r="202" spans="1:3" s="12" customFormat="1" x14ac:dyDescent="0.25">
      <c r="A202" s="14"/>
      <c r="B202" s="14"/>
      <c r="C202" s="14"/>
    </row>
    <row r="203" spans="1:3" s="12" customFormat="1" x14ac:dyDescent="0.25">
      <c r="A203" s="15" t="s">
        <v>0</v>
      </c>
      <c r="B203" s="15" t="s">
        <v>2</v>
      </c>
      <c r="C203" s="15" t="s">
        <v>3</v>
      </c>
    </row>
    <row r="204" spans="1:3" s="12" customFormat="1" x14ac:dyDescent="0.25">
      <c r="A204" s="15" t="s">
        <v>1</v>
      </c>
      <c r="B204" s="15">
        <v>2</v>
      </c>
      <c r="C204" s="15">
        <v>3</v>
      </c>
    </row>
    <row r="205" spans="1:3" s="12" customFormat="1" x14ac:dyDescent="0.25">
      <c r="A205" s="3" t="s">
        <v>36</v>
      </c>
      <c r="B205" s="289">
        <f>B207+B209+B210+B212+B213+B214+B215+B216+B217+B208+B211+B219</f>
        <v>8449468.2300000004</v>
      </c>
      <c r="C205" s="289">
        <f>C207+C209+C210+C212+C213+C214+C215+C216+C217+C208+C211+C219</f>
        <v>5601070.5599999996</v>
      </c>
    </row>
    <row r="206" spans="1:3" s="12" customFormat="1" x14ac:dyDescent="0.25">
      <c r="A206" s="10" t="s">
        <v>4</v>
      </c>
      <c r="B206" s="259"/>
      <c r="C206" s="259"/>
    </row>
    <row r="207" spans="1:3" s="12" customFormat="1" x14ac:dyDescent="0.25">
      <c r="A207" s="319" t="s">
        <v>8</v>
      </c>
      <c r="B207" s="320">
        <v>6000000</v>
      </c>
      <c r="C207" s="332">
        <v>3963396.45</v>
      </c>
    </row>
    <row r="208" spans="1:3" s="12" customFormat="1" x14ac:dyDescent="0.25">
      <c r="A208" s="319" t="s">
        <v>13</v>
      </c>
      <c r="B208" s="320">
        <v>2400</v>
      </c>
      <c r="C208" s="332">
        <v>315</v>
      </c>
    </row>
    <row r="209" spans="1:3" s="12" customFormat="1" x14ac:dyDescent="0.25">
      <c r="A209" s="319" t="s">
        <v>9</v>
      </c>
      <c r="B209" s="320">
        <v>1802000</v>
      </c>
      <c r="C209" s="332">
        <v>1186989.3999999999</v>
      </c>
    </row>
    <row r="210" spans="1:3" s="12" customFormat="1" ht="23.25" x14ac:dyDescent="0.25">
      <c r="A210" s="319" t="s">
        <v>84</v>
      </c>
      <c r="B210" s="320">
        <v>10000</v>
      </c>
      <c r="C210" s="332">
        <v>9391.59</v>
      </c>
    </row>
    <row r="211" spans="1:3" s="12" customFormat="1" x14ac:dyDescent="0.25">
      <c r="A211" s="319" t="s">
        <v>10</v>
      </c>
      <c r="B211" s="320">
        <v>32770</v>
      </c>
      <c r="C211" s="332">
        <v>16936.740000000002</v>
      </c>
    </row>
    <row r="212" spans="1:3" s="12" customFormat="1" ht="23.25" x14ac:dyDescent="0.25">
      <c r="A212" s="319" t="s">
        <v>14</v>
      </c>
      <c r="B212" s="320">
        <v>0</v>
      </c>
      <c r="C212" s="332"/>
    </row>
    <row r="213" spans="1:3" s="12" customFormat="1" x14ac:dyDescent="0.25">
      <c r="A213" s="319" t="s">
        <v>15</v>
      </c>
      <c r="B213" s="320">
        <v>95600</v>
      </c>
      <c r="C213" s="332">
        <v>32857.480000000003</v>
      </c>
    </row>
    <row r="214" spans="1:3" s="12" customFormat="1" x14ac:dyDescent="0.25">
      <c r="A214" s="319" t="s">
        <v>11</v>
      </c>
      <c r="B214" s="320">
        <v>82975.12</v>
      </c>
      <c r="C214" s="332">
        <v>52923.75</v>
      </c>
    </row>
    <row r="215" spans="1:3" s="12" customFormat="1" x14ac:dyDescent="0.25">
      <c r="A215" s="319" t="s">
        <v>12</v>
      </c>
      <c r="B215" s="320">
        <v>76800</v>
      </c>
      <c r="C215" s="332">
        <v>41408</v>
      </c>
    </row>
    <row r="216" spans="1:3" s="12" customFormat="1" x14ac:dyDescent="0.25">
      <c r="A216" s="319" t="s">
        <v>72</v>
      </c>
      <c r="B216" s="320">
        <v>11000</v>
      </c>
      <c r="C216" s="332">
        <v>6435.52</v>
      </c>
    </row>
    <row r="217" spans="1:3" s="12" customFormat="1" x14ac:dyDescent="0.25">
      <c r="A217" s="292" t="s">
        <v>5</v>
      </c>
      <c r="B217" s="320">
        <v>24442</v>
      </c>
      <c r="C217" s="332">
        <v>11652.53</v>
      </c>
    </row>
    <row r="218" spans="1:3" s="12" customFormat="1" ht="25.5" x14ac:dyDescent="0.25">
      <c r="A218" s="292" t="s">
        <v>6</v>
      </c>
      <c r="B218" s="320">
        <v>0</v>
      </c>
      <c r="C218" s="332">
        <v>0</v>
      </c>
    </row>
    <row r="219" spans="1:3" s="12" customFormat="1" ht="25.5" x14ac:dyDescent="0.25">
      <c r="A219" s="292" t="s">
        <v>7</v>
      </c>
      <c r="B219" s="320">
        <v>311481.11</v>
      </c>
      <c r="C219" s="332">
        <v>278764.09999999998</v>
      </c>
    </row>
    <row r="220" spans="1:3" s="12" customFormat="1" x14ac:dyDescent="0.25">
      <c r="A220" s="10"/>
      <c r="B220" s="320"/>
      <c r="C220" s="320"/>
    </row>
    <row r="221" spans="1:3" s="12" customFormat="1" x14ac:dyDescent="0.25">
      <c r="A221" s="15" t="s">
        <v>0</v>
      </c>
      <c r="B221" s="15" t="s">
        <v>2</v>
      </c>
      <c r="C221" s="15" t="s">
        <v>3</v>
      </c>
    </row>
    <row r="222" spans="1:3" s="12" customFormat="1" x14ac:dyDescent="0.25">
      <c r="A222" s="15" t="s">
        <v>1</v>
      </c>
      <c r="B222" s="15">
        <v>2</v>
      </c>
      <c r="C222" s="15">
        <v>3</v>
      </c>
    </row>
    <row r="223" spans="1:3" s="12" customFormat="1" x14ac:dyDescent="0.25">
      <c r="A223" s="3" t="s">
        <v>31</v>
      </c>
      <c r="B223" s="289">
        <f>SUM(B225:B235)</f>
        <v>5540800</v>
      </c>
      <c r="C223" s="289">
        <f>SUM(C225:C235)</f>
        <v>3668549.4299999997</v>
      </c>
    </row>
    <row r="224" spans="1:3" s="12" customFormat="1" x14ac:dyDescent="0.25">
      <c r="A224" s="10" t="s">
        <v>4</v>
      </c>
      <c r="B224" s="259"/>
      <c r="C224" s="259"/>
    </row>
    <row r="225" spans="1:3" s="12" customFormat="1" x14ac:dyDescent="0.25">
      <c r="A225" s="319" t="s">
        <v>8</v>
      </c>
      <c r="B225" s="333">
        <v>3900000</v>
      </c>
      <c r="C225" s="334">
        <v>2561469.23</v>
      </c>
    </row>
    <row r="226" spans="1:3" s="12" customFormat="1" x14ac:dyDescent="0.25">
      <c r="A226" s="319" t="s">
        <v>13</v>
      </c>
      <c r="B226" s="333">
        <v>2000</v>
      </c>
      <c r="C226" s="334"/>
    </row>
    <row r="227" spans="1:3" s="12" customFormat="1" x14ac:dyDescent="0.25">
      <c r="A227" s="319" t="s">
        <v>9</v>
      </c>
      <c r="B227" s="333">
        <v>1177800</v>
      </c>
      <c r="C227" s="334">
        <v>772885.15</v>
      </c>
    </row>
    <row r="228" spans="1:3" s="12" customFormat="1" x14ac:dyDescent="0.25">
      <c r="A228" s="319" t="s">
        <v>10</v>
      </c>
      <c r="B228" s="333">
        <v>11190</v>
      </c>
      <c r="C228" s="335">
        <v>6137.15</v>
      </c>
    </row>
    <row r="229" spans="1:3" s="12" customFormat="1" x14ac:dyDescent="0.25">
      <c r="A229" s="319" t="s">
        <v>30</v>
      </c>
      <c r="B229" s="333">
        <v>51444</v>
      </c>
      <c r="C229" s="334">
        <v>35561.089999999997</v>
      </c>
    </row>
    <row r="230" spans="1:3" s="12" customFormat="1" x14ac:dyDescent="0.25">
      <c r="A230" s="319" t="s">
        <v>11</v>
      </c>
      <c r="B230" s="333">
        <v>18500</v>
      </c>
      <c r="C230" s="334">
        <v>8957.36</v>
      </c>
    </row>
    <row r="231" spans="1:3" s="12" customFormat="1" x14ac:dyDescent="0.25">
      <c r="A231" s="319" t="s">
        <v>12</v>
      </c>
      <c r="B231" s="333">
        <v>151056</v>
      </c>
      <c r="C231" s="334">
        <v>98413</v>
      </c>
    </row>
    <row r="232" spans="1:3" s="12" customFormat="1" x14ac:dyDescent="0.25">
      <c r="A232" s="319" t="s">
        <v>82</v>
      </c>
      <c r="B232" s="333">
        <v>10000</v>
      </c>
      <c r="C232" s="334">
        <v>4644.8500000000004</v>
      </c>
    </row>
    <row r="233" spans="1:3" s="12" customFormat="1" x14ac:dyDescent="0.25">
      <c r="A233" s="292" t="s">
        <v>5</v>
      </c>
      <c r="B233" s="333">
        <v>8600</v>
      </c>
      <c r="C233" s="334">
        <v>2898</v>
      </c>
    </row>
    <row r="234" spans="1:3" s="12" customFormat="1" ht="25.5" x14ac:dyDescent="0.25">
      <c r="A234" s="292" t="s">
        <v>6</v>
      </c>
      <c r="B234" s="333"/>
      <c r="C234" s="334"/>
    </row>
    <row r="235" spans="1:3" s="12" customFormat="1" ht="25.5" x14ac:dyDescent="0.25">
      <c r="A235" s="292" t="s">
        <v>7</v>
      </c>
      <c r="B235" s="333">
        <v>210210</v>
      </c>
      <c r="C235" s="334">
        <v>177583.6</v>
      </c>
    </row>
    <row r="236" spans="1:3" s="12" customFormat="1" x14ac:dyDescent="0.25">
      <c r="A236" s="14"/>
      <c r="B236" s="14"/>
      <c r="C236" s="14"/>
    </row>
    <row r="237" spans="1:3" s="12" customFormat="1" x14ac:dyDescent="0.25">
      <c r="A237" s="15" t="s">
        <v>0</v>
      </c>
      <c r="B237" s="15" t="s">
        <v>2</v>
      </c>
      <c r="C237" s="15" t="s">
        <v>3</v>
      </c>
    </row>
    <row r="238" spans="1:3" s="12" customFormat="1" x14ac:dyDescent="0.25">
      <c r="A238" s="15" t="s">
        <v>1</v>
      </c>
      <c r="B238" s="15">
        <v>2</v>
      </c>
      <c r="C238" s="15">
        <v>3</v>
      </c>
    </row>
    <row r="239" spans="1:3" s="12" customFormat="1" ht="25.5" x14ac:dyDescent="0.25">
      <c r="A239" s="3" t="s">
        <v>34</v>
      </c>
      <c r="B239" s="8">
        <f>SUM(B241:B253)</f>
        <v>42790650</v>
      </c>
      <c r="C239" s="8">
        <f>SUM(C241:C253)</f>
        <v>27270934.629999999</v>
      </c>
    </row>
    <row r="240" spans="1:3" s="12" customFormat="1" x14ac:dyDescent="0.25">
      <c r="A240" s="10" t="s">
        <v>4</v>
      </c>
      <c r="B240" s="11"/>
      <c r="C240" s="11"/>
    </row>
    <row r="241" spans="1:3" s="12" customFormat="1" x14ac:dyDescent="0.25">
      <c r="A241" s="13" t="s">
        <v>8</v>
      </c>
      <c r="B241" s="320">
        <v>27430300</v>
      </c>
      <c r="C241" s="320">
        <v>17710814.109999999</v>
      </c>
    </row>
    <row r="242" spans="1:3" s="12" customFormat="1" x14ac:dyDescent="0.25">
      <c r="A242" s="13" t="s">
        <v>13</v>
      </c>
      <c r="B242" s="320">
        <v>42600</v>
      </c>
      <c r="C242" s="320">
        <v>21100</v>
      </c>
    </row>
    <row r="243" spans="1:3" s="12" customFormat="1" x14ac:dyDescent="0.25">
      <c r="A243" s="13" t="s">
        <v>9</v>
      </c>
      <c r="B243" s="320">
        <v>8208900</v>
      </c>
      <c r="C243" s="320">
        <v>5283526.5200000005</v>
      </c>
    </row>
    <row r="244" spans="1:3" s="12" customFormat="1" x14ac:dyDescent="0.25">
      <c r="A244" s="13" t="s">
        <v>10</v>
      </c>
      <c r="B244" s="320">
        <v>10200</v>
      </c>
      <c r="C244" s="320">
        <v>2300</v>
      </c>
    </row>
    <row r="245" spans="1:3" s="12" customFormat="1" x14ac:dyDescent="0.25">
      <c r="A245" s="13" t="s">
        <v>15</v>
      </c>
      <c r="B245" s="320">
        <v>12400</v>
      </c>
      <c r="C245" s="320"/>
    </row>
    <row r="246" spans="1:3" s="12" customFormat="1" x14ac:dyDescent="0.25">
      <c r="A246" s="13" t="s">
        <v>33</v>
      </c>
      <c r="B246" s="320"/>
      <c r="C246" s="320"/>
    </row>
    <row r="247" spans="1:3" s="12" customFormat="1" x14ac:dyDescent="0.25">
      <c r="A247" s="13" t="s">
        <v>11</v>
      </c>
      <c r="B247" s="320">
        <v>251228</v>
      </c>
      <c r="C247" s="320">
        <v>197947</v>
      </c>
    </row>
    <row r="248" spans="1:3" s="12" customFormat="1" x14ac:dyDescent="0.25">
      <c r="A248" s="13" t="s">
        <v>12</v>
      </c>
      <c r="B248" s="320">
        <v>881929</v>
      </c>
      <c r="C248" s="320">
        <v>627310.96</v>
      </c>
    </row>
    <row r="249" spans="1:3" s="12" customFormat="1" x14ac:dyDescent="0.25">
      <c r="A249" s="10" t="s">
        <v>5</v>
      </c>
      <c r="B249" s="320"/>
      <c r="C249" s="320"/>
    </row>
    <row r="250" spans="1:3" s="12" customFormat="1" ht="25.5" x14ac:dyDescent="0.25">
      <c r="A250" s="10" t="s">
        <v>6</v>
      </c>
      <c r="B250" s="320">
        <v>2830374</v>
      </c>
      <c r="C250" s="320">
        <v>2804540.73</v>
      </c>
    </row>
    <row r="251" spans="1:3" s="12" customFormat="1" ht="25.5" x14ac:dyDescent="0.25">
      <c r="A251" s="10" t="s">
        <v>7</v>
      </c>
      <c r="B251" s="320">
        <v>3089719</v>
      </c>
      <c r="C251" s="320">
        <v>598751.30999999994</v>
      </c>
    </row>
    <row r="252" spans="1:3" s="12" customFormat="1" x14ac:dyDescent="0.25">
      <c r="A252" s="6" t="s">
        <v>37</v>
      </c>
      <c r="B252" s="320">
        <v>27706</v>
      </c>
      <c r="C252" s="320">
        <v>19350</v>
      </c>
    </row>
    <row r="253" spans="1:3" s="12" customFormat="1" x14ac:dyDescent="0.25">
      <c r="A253" s="6" t="s">
        <v>38</v>
      </c>
      <c r="B253" s="320">
        <v>5294</v>
      </c>
      <c r="C253" s="320">
        <v>5294</v>
      </c>
    </row>
    <row r="254" spans="1:3" s="12" customFormat="1" x14ac:dyDescent="0.25">
      <c r="A254" s="14"/>
      <c r="B254" s="14"/>
      <c r="C254" s="14"/>
    </row>
    <row r="255" spans="1:3" s="12" customFormat="1" x14ac:dyDescent="0.25">
      <c r="A255" s="15" t="s">
        <v>0</v>
      </c>
      <c r="B255" s="15" t="s">
        <v>2</v>
      </c>
      <c r="C255" s="15" t="s">
        <v>3</v>
      </c>
    </row>
    <row r="256" spans="1:3" s="12" customFormat="1" x14ac:dyDescent="0.25">
      <c r="A256" s="15" t="s">
        <v>1</v>
      </c>
      <c r="B256" s="15">
        <v>2</v>
      </c>
      <c r="C256" s="15">
        <v>3</v>
      </c>
    </row>
    <row r="257" spans="1:3" s="12" customFormat="1" ht="25.5" x14ac:dyDescent="0.25">
      <c r="A257" s="3" t="s">
        <v>39</v>
      </c>
      <c r="B257" s="8">
        <f>SUM(B259:B274)</f>
        <v>38856849.999999993</v>
      </c>
      <c r="C257" s="8">
        <f>SUM(C259:C273)</f>
        <v>25332333.559999999</v>
      </c>
    </row>
    <row r="258" spans="1:3" s="12" customFormat="1" x14ac:dyDescent="0.25">
      <c r="A258" s="10" t="s">
        <v>4</v>
      </c>
      <c r="B258" s="11"/>
      <c r="C258" s="11"/>
    </row>
    <row r="259" spans="1:3" s="12" customFormat="1" x14ac:dyDescent="0.25">
      <c r="A259" s="13" t="s">
        <v>8</v>
      </c>
      <c r="B259" s="320">
        <v>23852400</v>
      </c>
      <c r="C259" s="320">
        <v>15641746.77</v>
      </c>
    </row>
    <row r="260" spans="1:3" s="12" customFormat="1" x14ac:dyDescent="0.25">
      <c r="A260" s="13" t="s">
        <v>13</v>
      </c>
      <c r="B260" s="320"/>
      <c r="C260" s="320"/>
    </row>
    <row r="261" spans="1:3" s="12" customFormat="1" x14ac:dyDescent="0.25">
      <c r="A261" s="13" t="s">
        <v>9</v>
      </c>
      <c r="B261" s="320">
        <v>145000</v>
      </c>
      <c r="C261" s="320">
        <v>64000</v>
      </c>
    </row>
    <row r="262" spans="1:3" s="12" customFormat="1" x14ac:dyDescent="0.25">
      <c r="A262" s="13" t="s">
        <v>10</v>
      </c>
      <c r="B262" s="320">
        <v>7203500</v>
      </c>
      <c r="C262" s="320">
        <v>4653766.8900000006</v>
      </c>
    </row>
    <row r="263" spans="1:3" s="12" customFormat="1" x14ac:dyDescent="0.25">
      <c r="A263" s="13" t="s">
        <v>66</v>
      </c>
      <c r="B263" s="320">
        <v>50379.199999999997</v>
      </c>
      <c r="C263" s="320">
        <v>33968.76</v>
      </c>
    </row>
    <row r="264" spans="1:3" s="12" customFormat="1" x14ac:dyDescent="0.25">
      <c r="A264" s="13" t="s">
        <v>15</v>
      </c>
      <c r="B264" s="320">
        <v>131500</v>
      </c>
      <c r="C264" s="320">
        <v>56626.71</v>
      </c>
    </row>
    <row r="265" spans="1:3" s="12" customFormat="1" x14ac:dyDescent="0.25">
      <c r="A265" s="13" t="s">
        <v>11</v>
      </c>
      <c r="B265" s="320">
        <v>1196753.1100000001</v>
      </c>
      <c r="C265" s="320">
        <v>1035884.66</v>
      </c>
    </row>
    <row r="266" spans="1:3" s="12" customFormat="1" x14ac:dyDescent="0.25">
      <c r="A266" s="13" t="s">
        <v>12</v>
      </c>
      <c r="B266" s="320">
        <v>858726.22</v>
      </c>
      <c r="C266" s="320">
        <v>566439.31999999995</v>
      </c>
    </row>
    <row r="267" spans="1:3" s="12" customFormat="1" x14ac:dyDescent="0.25">
      <c r="A267" s="13" t="s">
        <v>72</v>
      </c>
      <c r="B267" s="320">
        <v>48898.81</v>
      </c>
      <c r="C267" s="320">
        <v>48196.520000000004</v>
      </c>
    </row>
    <row r="268" spans="1:3" s="12" customFormat="1" x14ac:dyDescent="0.25">
      <c r="A268" s="13" t="s">
        <v>97</v>
      </c>
      <c r="B268" s="320">
        <v>80000</v>
      </c>
      <c r="C268" s="320">
        <v>80000</v>
      </c>
    </row>
    <row r="269" spans="1:3" s="12" customFormat="1" x14ac:dyDescent="0.25">
      <c r="A269" s="10" t="s">
        <v>5</v>
      </c>
      <c r="B269" s="320">
        <v>31000</v>
      </c>
      <c r="C269" s="320">
        <v>27869.9</v>
      </c>
    </row>
    <row r="270" spans="1:3" s="12" customFormat="1" ht="25.5" x14ac:dyDescent="0.25">
      <c r="A270" s="10" t="s">
        <v>6</v>
      </c>
      <c r="B270" s="320">
        <v>3332850</v>
      </c>
      <c r="C270" s="320">
        <v>2864993.33</v>
      </c>
    </row>
    <row r="271" spans="1:3" s="12" customFormat="1" ht="25.5" x14ac:dyDescent="0.25">
      <c r="A271" s="10" t="s">
        <v>7</v>
      </c>
      <c r="B271" s="320">
        <v>1925842.66</v>
      </c>
      <c r="C271" s="320">
        <v>258840.7</v>
      </c>
    </row>
    <row r="272" spans="1:3" s="12" customFormat="1" x14ac:dyDescent="0.25">
      <c r="A272" s="6" t="s">
        <v>37</v>
      </c>
      <c r="B272" s="320"/>
      <c r="C272" s="320"/>
    </row>
    <row r="273" spans="1:3" s="12" customFormat="1" x14ac:dyDescent="0.25">
      <c r="A273" s="6" t="s">
        <v>38</v>
      </c>
      <c r="B273" s="307"/>
      <c r="C273" s="6"/>
    </row>
    <row r="274" spans="1:3" s="12" customFormat="1" x14ac:dyDescent="0.25">
      <c r="A274" s="14"/>
      <c r="B274" s="14"/>
      <c r="C274" s="14"/>
    </row>
    <row r="275" spans="1:3" s="12" customFormat="1" x14ac:dyDescent="0.25">
      <c r="A275" s="27" t="s">
        <v>0</v>
      </c>
      <c r="B275" s="27" t="s">
        <v>2</v>
      </c>
      <c r="C275" s="27" t="s">
        <v>3</v>
      </c>
    </row>
    <row r="276" spans="1:3" s="12" customFormat="1" ht="15.75" thickBot="1" x14ac:dyDescent="0.3">
      <c r="A276" s="27" t="s">
        <v>1</v>
      </c>
      <c r="B276" s="28" t="s">
        <v>40</v>
      </c>
      <c r="C276" s="28" t="s">
        <v>41</v>
      </c>
    </row>
    <row r="277" spans="1:3" s="12" customFormat="1" x14ac:dyDescent="0.25">
      <c r="A277" s="29" t="s">
        <v>42</v>
      </c>
      <c r="B277" s="81">
        <f>SUM(B279:B292)</f>
        <v>97133400</v>
      </c>
      <c r="C277" s="81">
        <f>SUM(C279:C292)</f>
        <v>46161936.150000006</v>
      </c>
    </row>
    <row r="278" spans="1:3" s="12" customFormat="1" x14ac:dyDescent="0.25">
      <c r="A278" s="31" t="s">
        <v>4</v>
      </c>
      <c r="B278" s="82"/>
      <c r="C278" s="82"/>
    </row>
    <row r="279" spans="1:3" s="12" customFormat="1" x14ac:dyDescent="0.25">
      <c r="A279" s="33" t="s">
        <v>8</v>
      </c>
      <c r="B279" s="307">
        <v>26981943.16</v>
      </c>
      <c r="C279" s="307">
        <v>18303666.77</v>
      </c>
    </row>
    <row r="280" spans="1:3" s="12" customFormat="1" x14ac:dyDescent="0.25">
      <c r="A280" s="33" t="s">
        <v>13</v>
      </c>
      <c r="B280" s="307">
        <v>130000</v>
      </c>
      <c r="C280" s="307">
        <v>67200</v>
      </c>
    </row>
    <row r="281" spans="1:3" s="12" customFormat="1" x14ac:dyDescent="0.25">
      <c r="A281" s="33" t="s">
        <v>9</v>
      </c>
      <c r="B281" s="307">
        <v>8148546.5199999996</v>
      </c>
      <c r="C281" s="307">
        <v>5324733.25</v>
      </c>
    </row>
    <row r="282" spans="1:3" s="12" customFormat="1" x14ac:dyDescent="0.25">
      <c r="A282" s="33" t="s">
        <v>10</v>
      </c>
      <c r="B282" s="307">
        <v>217660</v>
      </c>
      <c r="C282" s="307">
        <v>119967.76000000001</v>
      </c>
    </row>
    <row r="283" spans="1:3" s="12" customFormat="1" ht="23.25" x14ac:dyDescent="0.25">
      <c r="A283" s="33" t="s">
        <v>14</v>
      </c>
      <c r="B283" s="307">
        <v>40000</v>
      </c>
      <c r="C283" s="307">
        <v>22067.54</v>
      </c>
    </row>
    <row r="284" spans="1:3" s="12" customFormat="1" x14ac:dyDescent="0.25">
      <c r="A284" s="13" t="s">
        <v>15</v>
      </c>
      <c r="B284" s="307">
        <v>989513.75</v>
      </c>
      <c r="C284" s="307">
        <v>386901.43</v>
      </c>
    </row>
    <row r="285" spans="1:3" s="12" customFormat="1" x14ac:dyDescent="0.25">
      <c r="A285" s="13" t="s">
        <v>91</v>
      </c>
      <c r="B285" s="307">
        <v>300000</v>
      </c>
      <c r="C285" s="307">
        <v>90000</v>
      </c>
    </row>
    <row r="286" spans="1:3" s="12" customFormat="1" x14ac:dyDescent="0.25">
      <c r="A286" s="33" t="s">
        <v>11</v>
      </c>
      <c r="B286" s="307">
        <v>2810816</v>
      </c>
      <c r="C286" s="307">
        <v>886596.35</v>
      </c>
    </row>
    <row r="287" spans="1:3" s="12" customFormat="1" x14ac:dyDescent="0.25">
      <c r="A287" s="33" t="s">
        <v>12</v>
      </c>
      <c r="B287" s="307">
        <v>43673079.350000001</v>
      </c>
      <c r="C287" s="307">
        <v>14282101.220000001</v>
      </c>
    </row>
    <row r="288" spans="1:3" s="12" customFormat="1" ht="25.5" x14ac:dyDescent="0.25">
      <c r="A288" s="310" t="s">
        <v>85</v>
      </c>
      <c r="B288" s="307">
        <v>34876.67</v>
      </c>
      <c r="C288" s="307">
        <v>33206.67</v>
      </c>
    </row>
    <row r="289" spans="1:3" s="12" customFormat="1" ht="25.5" x14ac:dyDescent="0.25">
      <c r="A289" s="310" t="s">
        <v>86</v>
      </c>
      <c r="B289" s="307">
        <v>110500</v>
      </c>
      <c r="C289" s="307">
        <v>81286.44</v>
      </c>
    </row>
    <row r="290" spans="1:3" s="12" customFormat="1" x14ac:dyDescent="0.25">
      <c r="A290" s="310" t="s">
        <v>5</v>
      </c>
      <c r="B290" s="307">
        <v>348316.4</v>
      </c>
      <c r="C290" s="307">
        <v>173516.31</v>
      </c>
    </row>
    <row r="291" spans="1:3" s="12" customFormat="1" x14ac:dyDescent="0.25">
      <c r="A291" s="310" t="s">
        <v>87</v>
      </c>
      <c r="B291" s="307">
        <v>9601994.0199999996</v>
      </c>
      <c r="C291" s="307">
        <v>4963580.3400000008</v>
      </c>
    </row>
    <row r="292" spans="1:3" s="12" customFormat="1" x14ac:dyDescent="0.25">
      <c r="A292" s="310" t="s">
        <v>88</v>
      </c>
      <c r="B292" s="307">
        <v>3746154.13</v>
      </c>
      <c r="C292" s="307">
        <v>1427112.0699999998</v>
      </c>
    </row>
    <row r="293" spans="1:3" s="12" customFormat="1" x14ac:dyDescent="0.25">
      <c r="A293" s="309"/>
      <c r="B293" s="300"/>
      <c r="C293" s="300"/>
    </row>
    <row r="294" spans="1:3" s="12" customFormat="1" x14ac:dyDescent="0.25">
      <c r="A294" s="27" t="s">
        <v>0</v>
      </c>
      <c r="B294" s="27" t="s">
        <v>2</v>
      </c>
      <c r="C294" s="27" t="s">
        <v>3</v>
      </c>
    </row>
    <row r="295" spans="1:3" s="12" customFormat="1" ht="15.75" thickBot="1" x14ac:dyDescent="0.3">
      <c r="A295" s="27" t="s">
        <v>1</v>
      </c>
      <c r="B295" s="28" t="s">
        <v>40</v>
      </c>
      <c r="C295" s="28" t="s">
        <v>41</v>
      </c>
    </row>
    <row r="296" spans="1:3" s="12" customFormat="1" x14ac:dyDescent="0.25">
      <c r="A296" s="42" t="s">
        <v>45</v>
      </c>
      <c r="B296" s="87">
        <f>SUM(B298:B309)</f>
        <v>125807506</v>
      </c>
      <c r="C296" s="87">
        <f>SUM(C298:C309)</f>
        <v>61324276.880000003</v>
      </c>
    </row>
    <row r="297" spans="1:3" s="12" customFormat="1" x14ac:dyDescent="0.25">
      <c r="A297" s="44" t="s">
        <v>4</v>
      </c>
      <c r="B297" s="88"/>
      <c r="C297" s="88"/>
    </row>
    <row r="298" spans="1:3" s="12" customFormat="1" x14ac:dyDescent="0.25">
      <c r="A298" s="284" t="s">
        <v>8</v>
      </c>
      <c r="B298" s="89">
        <v>17400000</v>
      </c>
      <c r="C298" s="283">
        <v>9932698.540000001</v>
      </c>
    </row>
    <row r="299" spans="1:3" s="12" customFormat="1" x14ac:dyDescent="0.25">
      <c r="A299" s="284" t="s">
        <v>9</v>
      </c>
      <c r="B299" s="89">
        <v>5254800</v>
      </c>
      <c r="C299" s="89">
        <v>2803136.53</v>
      </c>
    </row>
    <row r="300" spans="1:3" s="12" customFormat="1" x14ac:dyDescent="0.25">
      <c r="A300" s="284" t="s">
        <v>10</v>
      </c>
      <c r="B300" s="89">
        <v>91500</v>
      </c>
      <c r="C300" s="89">
        <v>48581.719999999994</v>
      </c>
    </row>
    <row r="301" spans="1:3" s="12" customFormat="1" x14ac:dyDescent="0.25">
      <c r="A301" s="284" t="s">
        <v>44</v>
      </c>
      <c r="B301" s="89">
        <v>6000</v>
      </c>
      <c r="C301" s="89">
        <v>6000</v>
      </c>
    </row>
    <row r="302" spans="1:3" s="12" customFormat="1" x14ac:dyDescent="0.25">
      <c r="A302" s="284" t="s">
        <v>15</v>
      </c>
      <c r="B302" s="89">
        <v>215062</v>
      </c>
      <c r="C302" s="89">
        <v>146514.74</v>
      </c>
    </row>
    <row r="303" spans="1:3" s="12" customFormat="1" x14ac:dyDescent="0.25">
      <c r="A303" s="284" t="s">
        <v>72</v>
      </c>
      <c r="B303" s="89">
        <v>35000</v>
      </c>
      <c r="C303" s="89">
        <v>8706.15</v>
      </c>
    </row>
    <row r="304" spans="1:3" s="12" customFormat="1" x14ac:dyDescent="0.25">
      <c r="A304" s="284" t="s">
        <v>11</v>
      </c>
      <c r="B304" s="89">
        <v>29642109.039999999</v>
      </c>
      <c r="C304" s="89">
        <v>16811726.600000001</v>
      </c>
    </row>
    <row r="305" spans="1:3" s="12" customFormat="1" x14ac:dyDescent="0.25">
      <c r="A305" s="284" t="s">
        <v>12</v>
      </c>
      <c r="B305" s="89">
        <v>9479867.9600000009</v>
      </c>
      <c r="C305" s="89">
        <v>5922942.0800000001</v>
      </c>
    </row>
    <row r="306" spans="1:3" s="12" customFormat="1" x14ac:dyDescent="0.25">
      <c r="A306" s="285" t="s">
        <v>5</v>
      </c>
      <c r="B306" s="89">
        <v>39881300</v>
      </c>
      <c r="C306" s="89">
        <v>18923932</v>
      </c>
    </row>
    <row r="307" spans="1:3" s="12" customFormat="1" ht="25.5" x14ac:dyDescent="0.25">
      <c r="A307" s="285" t="s">
        <v>6</v>
      </c>
      <c r="B307" s="89">
        <v>19247558</v>
      </c>
      <c r="C307" s="89">
        <v>3394665.6</v>
      </c>
    </row>
    <row r="308" spans="1:3" s="12" customFormat="1" ht="25.5" x14ac:dyDescent="0.25">
      <c r="A308" s="285" t="s">
        <v>7</v>
      </c>
      <c r="B308" s="89">
        <v>4554309</v>
      </c>
      <c r="C308" s="89">
        <v>3325372.92</v>
      </c>
    </row>
    <row r="309" spans="1:3" s="12" customFormat="1" x14ac:dyDescent="0.25">
      <c r="A309" s="286"/>
      <c r="B309" s="89"/>
      <c r="C309" s="89"/>
    </row>
    <row r="310" spans="1:3" s="12" customFormat="1" x14ac:dyDescent="0.25">
      <c r="A310" s="311"/>
      <c r="B310" s="312"/>
      <c r="C310" s="312"/>
    </row>
    <row r="311" spans="1:3" s="12" customFormat="1" x14ac:dyDescent="0.25">
      <c r="A311" s="27" t="s">
        <v>0</v>
      </c>
      <c r="B311" s="27" t="s">
        <v>2</v>
      </c>
      <c r="C311" s="27" t="s">
        <v>3</v>
      </c>
    </row>
    <row r="312" spans="1:3" s="12" customFormat="1" ht="15.75" thickBot="1" x14ac:dyDescent="0.3">
      <c r="A312" s="27" t="s">
        <v>1</v>
      </c>
      <c r="B312" s="28" t="s">
        <v>40</v>
      </c>
      <c r="C312" s="28" t="s">
        <v>41</v>
      </c>
    </row>
    <row r="313" spans="1:3" s="12" customFormat="1" x14ac:dyDescent="0.25">
      <c r="A313" s="3" t="s">
        <v>46</v>
      </c>
      <c r="B313" s="43">
        <f>SUM(B315:B325)</f>
        <v>11394506.51</v>
      </c>
      <c r="C313" s="43">
        <f>SUM(C315:C325)</f>
        <v>6576725.50722</v>
      </c>
    </row>
    <row r="314" spans="1:3" s="12" customFormat="1" x14ac:dyDescent="0.25">
      <c r="A314" s="10" t="s">
        <v>4</v>
      </c>
      <c r="B314" s="50"/>
      <c r="C314" s="50"/>
    </row>
    <row r="315" spans="1:3" s="12" customFormat="1" x14ac:dyDescent="0.25">
      <c r="A315" s="13" t="s">
        <v>8</v>
      </c>
      <c r="B315" s="51">
        <v>5901057.3499999996</v>
      </c>
      <c r="C315" s="51">
        <v>4182764.03</v>
      </c>
    </row>
    <row r="316" spans="1:3" s="12" customFormat="1" x14ac:dyDescent="0.25">
      <c r="A316" s="13" t="s">
        <v>47</v>
      </c>
      <c r="B316" s="51">
        <v>13200</v>
      </c>
      <c r="C316" s="51">
        <v>2700</v>
      </c>
    </row>
    <row r="317" spans="1:3" s="12" customFormat="1" x14ac:dyDescent="0.25">
      <c r="A317" s="13" t="s">
        <v>9</v>
      </c>
      <c r="B317" s="51">
        <v>1781449.16</v>
      </c>
      <c r="C317" s="51">
        <v>1255946.71722</v>
      </c>
    </row>
    <row r="318" spans="1:3" s="12" customFormat="1" x14ac:dyDescent="0.25">
      <c r="A318" s="13" t="s">
        <v>10</v>
      </c>
      <c r="B318" s="51">
        <v>53520</v>
      </c>
      <c r="C318" s="51">
        <v>32583.26</v>
      </c>
    </row>
    <row r="319" spans="1:3" s="12" customFormat="1" x14ac:dyDescent="0.25">
      <c r="A319" s="13" t="s">
        <v>44</v>
      </c>
      <c r="B319" s="51"/>
      <c r="C319" s="51"/>
    </row>
    <row r="320" spans="1:3" s="12" customFormat="1" x14ac:dyDescent="0.25">
      <c r="A320" s="13" t="s">
        <v>15</v>
      </c>
      <c r="B320" s="51">
        <v>90000</v>
      </c>
      <c r="C320" s="51">
        <v>48238.409999999996</v>
      </c>
    </row>
    <row r="321" spans="1:3" s="12" customFormat="1" x14ac:dyDescent="0.25">
      <c r="A321" s="13" t="s">
        <v>11</v>
      </c>
      <c r="B321" s="51">
        <v>296320</v>
      </c>
      <c r="C321" s="51">
        <v>83772.709999999992</v>
      </c>
    </row>
    <row r="322" spans="1:3" s="12" customFormat="1" x14ac:dyDescent="0.25">
      <c r="A322" s="13" t="s">
        <v>12</v>
      </c>
      <c r="B322" s="51">
        <v>2126700</v>
      </c>
      <c r="C322" s="51">
        <v>837741</v>
      </c>
    </row>
    <row r="323" spans="1:3" s="12" customFormat="1" x14ac:dyDescent="0.25">
      <c r="A323" s="10" t="s">
        <v>5</v>
      </c>
      <c r="B323" s="51">
        <v>1280</v>
      </c>
      <c r="C323" s="51"/>
    </row>
    <row r="324" spans="1:3" s="12" customFormat="1" ht="25.5" x14ac:dyDescent="0.25">
      <c r="A324" s="10" t="s">
        <v>6</v>
      </c>
      <c r="B324" s="51">
        <v>838013.87</v>
      </c>
      <c r="C324" s="51">
        <v>6532.7800000000007</v>
      </c>
    </row>
    <row r="325" spans="1:3" s="12" customFormat="1" ht="25.5" x14ac:dyDescent="0.25">
      <c r="A325" s="10" t="s">
        <v>7</v>
      </c>
      <c r="B325" s="51">
        <v>292966.13</v>
      </c>
      <c r="C325" s="51">
        <v>126446.6</v>
      </c>
    </row>
    <row r="326" spans="1:3" s="12" customFormat="1" x14ac:dyDescent="0.25">
      <c r="A326" s="272"/>
      <c r="B326" s="313"/>
      <c r="C326" s="313"/>
    </row>
    <row r="327" spans="1:3" s="12" customFormat="1" x14ac:dyDescent="0.25">
      <c r="A327" s="27" t="s">
        <v>0</v>
      </c>
      <c r="B327" s="27" t="s">
        <v>2</v>
      </c>
      <c r="C327" s="27" t="s">
        <v>3</v>
      </c>
    </row>
    <row r="328" spans="1:3" s="12" customFormat="1" ht="15.75" thickBot="1" x14ac:dyDescent="0.3">
      <c r="A328" s="27" t="s">
        <v>1</v>
      </c>
      <c r="B328" s="28" t="s">
        <v>40</v>
      </c>
      <c r="C328" s="28" t="s">
        <v>41</v>
      </c>
    </row>
    <row r="329" spans="1:3" s="12" customFormat="1" x14ac:dyDescent="0.25">
      <c r="A329" s="29" t="s">
        <v>48</v>
      </c>
      <c r="B329" s="43">
        <f>SUM(B331:B342)</f>
        <v>16684600</v>
      </c>
      <c r="C329" s="43">
        <f>SUM(C331:C342)</f>
        <v>10239497.940000001</v>
      </c>
    </row>
    <row r="330" spans="1:3" s="12" customFormat="1" x14ac:dyDescent="0.25">
      <c r="A330" s="55" t="s">
        <v>4</v>
      </c>
      <c r="B330" s="90"/>
      <c r="C330" s="90"/>
    </row>
    <row r="331" spans="1:3" s="12" customFormat="1" x14ac:dyDescent="0.25">
      <c r="A331" s="288" t="s">
        <v>8</v>
      </c>
      <c r="B331" s="51">
        <v>8400140</v>
      </c>
      <c r="C331" s="51">
        <v>5828025.620000001</v>
      </c>
    </row>
    <row r="332" spans="1:3" s="12" customFormat="1" x14ac:dyDescent="0.25">
      <c r="A332" s="319" t="s">
        <v>47</v>
      </c>
      <c r="B332" s="51">
        <v>15000</v>
      </c>
      <c r="C332" s="51">
        <v>6100</v>
      </c>
    </row>
    <row r="333" spans="1:3" s="12" customFormat="1" x14ac:dyDescent="0.25">
      <c r="A333" s="319" t="s">
        <v>9</v>
      </c>
      <c r="B333" s="51">
        <v>2536760</v>
      </c>
      <c r="C333" s="51">
        <v>1745567.81</v>
      </c>
    </row>
    <row r="334" spans="1:3" s="12" customFormat="1" x14ac:dyDescent="0.25">
      <c r="A334" s="319" t="s">
        <v>10</v>
      </c>
      <c r="B334" s="51">
        <v>82300</v>
      </c>
      <c r="C334" s="51">
        <v>54694.35</v>
      </c>
    </row>
    <row r="335" spans="1:3" s="12" customFormat="1" x14ac:dyDescent="0.25">
      <c r="A335" s="319" t="s">
        <v>44</v>
      </c>
      <c r="B335" s="51">
        <v>0</v>
      </c>
      <c r="C335" s="51">
        <v>0</v>
      </c>
    </row>
    <row r="336" spans="1:3" s="12" customFormat="1" x14ac:dyDescent="0.25">
      <c r="A336" s="319" t="s">
        <v>15</v>
      </c>
      <c r="B336" s="51">
        <v>450000</v>
      </c>
      <c r="C336" s="51">
        <v>234677.08000000002</v>
      </c>
    </row>
    <row r="337" spans="1:3" s="12" customFormat="1" x14ac:dyDescent="0.25">
      <c r="A337" s="319" t="s">
        <v>11</v>
      </c>
      <c r="B337" s="51">
        <v>1211900</v>
      </c>
      <c r="C337" s="51">
        <v>541113.74</v>
      </c>
    </row>
    <row r="338" spans="1:3" s="12" customFormat="1" x14ac:dyDescent="0.25">
      <c r="A338" s="299" t="s">
        <v>12</v>
      </c>
      <c r="B338" s="51">
        <v>1411000</v>
      </c>
      <c r="C338" s="51">
        <v>399860.14</v>
      </c>
    </row>
    <row r="339" spans="1:3" s="12" customFormat="1" x14ac:dyDescent="0.25">
      <c r="A339" s="299"/>
      <c r="B339" s="51">
        <v>4000</v>
      </c>
      <c r="C339" s="51">
        <v>2078.17</v>
      </c>
    </row>
    <row r="340" spans="1:3" s="12" customFormat="1" x14ac:dyDescent="0.25">
      <c r="A340" s="292" t="s">
        <v>5</v>
      </c>
      <c r="B340" s="51">
        <v>5000</v>
      </c>
      <c r="C340" s="51">
        <v>2701.28</v>
      </c>
    </row>
    <row r="341" spans="1:3" s="12" customFormat="1" ht="25.5" x14ac:dyDescent="0.25">
      <c r="A341" s="292" t="s">
        <v>6</v>
      </c>
      <c r="B341" s="51">
        <v>1414000</v>
      </c>
      <c r="C341" s="51">
        <v>448213</v>
      </c>
    </row>
    <row r="342" spans="1:3" ht="25.5" x14ac:dyDescent="0.25">
      <c r="A342" s="292" t="s">
        <v>7</v>
      </c>
      <c r="B342" s="51">
        <v>1154500</v>
      </c>
      <c r="C342" s="51">
        <v>976466.74999999988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3"/>
  <sheetViews>
    <sheetView view="pageBreakPreview" topLeftCell="A301" zoomScale="60" zoomScaleNormal="100" workbookViewId="0">
      <selection activeCell="G32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48" width="9.140625" style="7"/>
    <col min="149" max="149" width="20.140625" style="7" customWidth="1"/>
    <col min="150" max="150" width="4" style="7" customWidth="1"/>
    <col min="151" max="151" width="19.5703125" style="7" customWidth="1"/>
    <col min="152" max="159" width="11" style="7" customWidth="1"/>
    <col min="160" max="404" width="9.140625" style="7"/>
    <col min="405" max="405" width="20.140625" style="7" customWidth="1"/>
    <col min="406" max="406" width="4" style="7" customWidth="1"/>
    <col min="407" max="407" width="19.5703125" style="7" customWidth="1"/>
    <col min="408" max="415" width="11" style="7" customWidth="1"/>
    <col min="416" max="660" width="9.140625" style="7"/>
    <col min="661" max="661" width="20.140625" style="7" customWidth="1"/>
    <col min="662" max="662" width="4" style="7" customWidth="1"/>
    <col min="663" max="663" width="19.5703125" style="7" customWidth="1"/>
    <col min="664" max="671" width="11" style="7" customWidth="1"/>
    <col min="672" max="916" width="9.140625" style="7"/>
    <col min="917" max="917" width="20.140625" style="7" customWidth="1"/>
    <col min="918" max="918" width="4" style="7" customWidth="1"/>
    <col min="919" max="919" width="19.5703125" style="7" customWidth="1"/>
    <col min="920" max="927" width="11" style="7" customWidth="1"/>
    <col min="928" max="1172" width="9.140625" style="7"/>
    <col min="1173" max="1173" width="20.140625" style="7" customWidth="1"/>
    <col min="1174" max="1174" width="4" style="7" customWidth="1"/>
    <col min="1175" max="1175" width="19.5703125" style="7" customWidth="1"/>
    <col min="1176" max="1183" width="11" style="7" customWidth="1"/>
    <col min="1184" max="1428" width="9.140625" style="7"/>
    <col min="1429" max="1429" width="20.140625" style="7" customWidth="1"/>
    <col min="1430" max="1430" width="4" style="7" customWidth="1"/>
    <col min="1431" max="1431" width="19.5703125" style="7" customWidth="1"/>
    <col min="1432" max="1439" width="11" style="7" customWidth="1"/>
    <col min="1440" max="1684" width="9.140625" style="7"/>
    <col min="1685" max="1685" width="20.140625" style="7" customWidth="1"/>
    <col min="1686" max="1686" width="4" style="7" customWidth="1"/>
    <col min="1687" max="1687" width="19.5703125" style="7" customWidth="1"/>
    <col min="1688" max="1695" width="11" style="7" customWidth="1"/>
    <col min="1696" max="1940" width="9.140625" style="7"/>
    <col min="1941" max="1941" width="20.140625" style="7" customWidth="1"/>
    <col min="1942" max="1942" width="4" style="7" customWidth="1"/>
    <col min="1943" max="1943" width="19.5703125" style="7" customWidth="1"/>
    <col min="1944" max="1951" width="11" style="7" customWidth="1"/>
    <col min="1952" max="2196" width="9.140625" style="7"/>
    <col min="2197" max="2197" width="20.140625" style="7" customWidth="1"/>
    <col min="2198" max="2198" width="4" style="7" customWidth="1"/>
    <col min="2199" max="2199" width="19.5703125" style="7" customWidth="1"/>
    <col min="2200" max="2207" width="11" style="7" customWidth="1"/>
    <col min="2208" max="2452" width="9.140625" style="7"/>
    <col min="2453" max="2453" width="20.140625" style="7" customWidth="1"/>
    <col min="2454" max="2454" width="4" style="7" customWidth="1"/>
    <col min="2455" max="2455" width="19.5703125" style="7" customWidth="1"/>
    <col min="2456" max="2463" width="11" style="7" customWidth="1"/>
    <col min="2464" max="2708" width="9.140625" style="7"/>
    <col min="2709" max="2709" width="20.140625" style="7" customWidth="1"/>
    <col min="2710" max="2710" width="4" style="7" customWidth="1"/>
    <col min="2711" max="2711" width="19.5703125" style="7" customWidth="1"/>
    <col min="2712" max="2719" width="11" style="7" customWidth="1"/>
    <col min="2720" max="2964" width="9.140625" style="7"/>
    <col min="2965" max="2965" width="20.140625" style="7" customWidth="1"/>
    <col min="2966" max="2966" width="4" style="7" customWidth="1"/>
    <col min="2967" max="2967" width="19.5703125" style="7" customWidth="1"/>
    <col min="2968" max="2975" width="11" style="7" customWidth="1"/>
    <col min="2976" max="3220" width="9.140625" style="7"/>
    <col min="3221" max="3221" width="20.140625" style="7" customWidth="1"/>
    <col min="3222" max="3222" width="4" style="7" customWidth="1"/>
    <col min="3223" max="3223" width="19.5703125" style="7" customWidth="1"/>
    <col min="3224" max="3231" width="11" style="7" customWidth="1"/>
    <col min="3232" max="3476" width="9.140625" style="7"/>
    <col min="3477" max="3477" width="20.140625" style="7" customWidth="1"/>
    <col min="3478" max="3478" width="4" style="7" customWidth="1"/>
    <col min="3479" max="3479" width="19.5703125" style="7" customWidth="1"/>
    <col min="3480" max="3487" width="11" style="7" customWidth="1"/>
    <col min="3488" max="3732" width="9.140625" style="7"/>
    <col min="3733" max="3733" width="20.140625" style="7" customWidth="1"/>
    <col min="3734" max="3734" width="4" style="7" customWidth="1"/>
    <col min="3735" max="3735" width="19.5703125" style="7" customWidth="1"/>
    <col min="3736" max="3743" width="11" style="7" customWidth="1"/>
    <col min="3744" max="3988" width="9.140625" style="7"/>
    <col min="3989" max="3989" width="20.140625" style="7" customWidth="1"/>
    <col min="3990" max="3990" width="4" style="7" customWidth="1"/>
    <col min="3991" max="3991" width="19.5703125" style="7" customWidth="1"/>
    <col min="3992" max="3999" width="11" style="7" customWidth="1"/>
    <col min="4000" max="4244" width="9.140625" style="7"/>
    <col min="4245" max="4245" width="20.140625" style="7" customWidth="1"/>
    <col min="4246" max="4246" width="4" style="7" customWidth="1"/>
    <col min="4247" max="4247" width="19.5703125" style="7" customWidth="1"/>
    <col min="4248" max="4255" width="11" style="7" customWidth="1"/>
    <col min="4256" max="4500" width="9.140625" style="7"/>
    <col min="4501" max="4501" width="20.140625" style="7" customWidth="1"/>
    <col min="4502" max="4502" width="4" style="7" customWidth="1"/>
    <col min="4503" max="4503" width="19.5703125" style="7" customWidth="1"/>
    <col min="4504" max="4511" width="11" style="7" customWidth="1"/>
    <col min="4512" max="4756" width="9.140625" style="7"/>
    <col min="4757" max="4757" width="20.140625" style="7" customWidth="1"/>
    <col min="4758" max="4758" width="4" style="7" customWidth="1"/>
    <col min="4759" max="4759" width="19.5703125" style="7" customWidth="1"/>
    <col min="4760" max="4767" width="11" style="7" customWidth="1"/>
    <col min="4768" max="5012" width="9.140625" style="7"/>
    <col min="5013" max="5013" width="20.140625" style="7" customWidth="1"/>
    <col min="5014" max="5014" width="4" style="7" customWidth="1"/>
    <col min="5015" max="5015" width="19.5703125" style="7" customWidth="1"/>
    <col min="5016" max="5023" width="11" style="7" customWidth="1"/>
    <col min="5024" max="5268" width="9.140625" style="7"/>
    <col min="5269" max="5269" width="20.140625" style="7" customWidth="1"/>
    <col min="5270" max="5270" width="4" style="7" customWidth="1"/>
    <col min="5271" max="5271" width="19.5703125" style="7" customWidth="1"/>
    <col min="5272" max="5279" width="11" style="7" customWidth="1"/>
    <col min="5280" max="5524" width="9.140625" style="7"/>
    <col min="5525" max="5525" width="20.140625" style="7" customWidth="1"/>
    <col min="5526" max="5526" width="4" style="7" customWidth="1"/>
    <col min="5527" max="5527" width="19.5703125" style="7" customWidth="1"/>
    <col min="5528" max="5535" width="11" style="7" customWidth="1"/>
    <col min="5536" max="5780" width="9.140625" style="7"/>
    <col min="5781" max="5781" width="20.140625" style="7" customWidth="1"/>
    <col min="5782" max="5782" width="4" style="7" customWidth="1"/>
    <col min="5783" max="5783" width="19.5703125" style="7" customWidth="1"/>
    <col min="5784" max="5791" width="11" style="7" customWidth="1"/>
    <col min="5792" max="6036" width="9.140625" style="7"/>
    <col min="6037" max="6037" width="20.140625" style="7" customWidth="1"/>
    <col min="6038" max="6038" width="4" style="7" customWidth="1"/>
    <col min="6039" max="6039" width="19.5703125" style="7" customWidth="1"/>
    <col min="6040" max="6047" width="11" style="7" customWidth="1"/>
    <col min="6048" max="6292" width="9.140625" style="7"/>
    <col min="6293" max="6293" width="20.140625" style="7" customWidth="1"/>
    <col min="6294" max="6294" width="4" style="7" customWidth="1"/>
    <col min="6295" max="6295" width="19.5703125" style="7" customWidth="1"/>
    <col min="6296" max="6303" width="11" style="7" customWidth="1"/>
    <col min="6304" max="6548" width="9.140625" style="7"/>
    <col min="6549" max="6549" width="20.140625" style="7" customWidth="1"/>
    <col min="6550" max="6550" width="4" style="7" customWidth="1"/>
    <col min="6551" max="6551" width="19.5703125" style="7" customWidth="1"/>
    <col min="6552" max="6559" width="11" style="7" customWidth="1"/>
    <col min="6560" max="6804" width="9.140625" style="7"/>
    <col min="6805" max="6805" width="20.140625" style="7" customWidth="1"/>
    <col min="6806" max="6806" width="4" style="7" customWidth="1"/>
    <col min="6807" max="6807" width="19.5703125" style="7" customWidth="1"/>
    <col min="6808" max="6815" width="11" style="7" customWidth="1"/>
    <col min="6816" max="7060" width="9.140625" style="7"/>
    <col min="7061" max="7061" width="20.140625" style="7" customWidth="1"/>
    <col min="7062" max="7062" width="4" style="7" customWidth="1"/>
    <col min="7063" max="7063" width="19.5703125" style="7" customWidth="1"/>
    <col min="7064" max="7071" width="11" style="7" customWidth="1"/>
    <col min="7072" max="7316" width="9.140625" style="7"/>
    <col min="7317" max="7317" width="20.140625" style="7" customWidth="1"/>
    <col min="7318" max="7318" width="4" style="7" customWidth="1"/>
    <col min="7319" max="7319" width="19.5703125" style="7" customWidth="1"/>
    <col min="7320" max="7327" width="11" style="7" customWidth="1"/>
    <col min="7328" max="7572" width="9.140625" style="7"/>
    <col min="7573" max="7573" width="20.140625" style="7" customWidth="1"/>
    <col min="7574" max="7574" width="4" style="7" customWidth="1"/>
    <col min="7575" max="7575" width="19.5703125" style="7" customWidth="1"/>
    <col min="7576" max="7583" width="11" style="7" customWidth="1"/>
    <col min="7584" max="7828" width="9.140625" style="7"/>
    <col min="7829" max="7829" width="20.140625" style="7" customWidth="1"/>
    <col min="7830" max="7830" width="4" style="7" customWidth="1"/>
    <col min="7831" max="7831" width="19.5703125" style="7" customWidth="1"/>
    <col min="7832" max="7839" width="11" style="7" customWidth="1"/>
    <col min="7840" max="8084" width="9.140625" style="7"/>
    <col min="8085" max="8085" width="20.140625" style="7" customWidth="1"/>
    <col min="8086" max="8086" width="4" style="7" customWidth="1"/>
    <col min="8087" max="8087" width="19.5703125" style="7" customWidth="1"/>
    <col min="8088" max="8095" width="11" style="7" customWidth="1"/>
    <col min="8096" max="8340" width="9.140625" style="7"/>
    <col min="8341" max="8341" width="20.140625" style="7" customWidth="1"/>
    <col min="8342" max="8342" width="4" style="7" customWidth="1"/>
    <col min="8343" max="8343" width="19.5703125" style="7" customWidth="1"/>
    <col min="8344" max="8351" width="11" style="7" customWidth="1"/>
    <col min="8352" max="8596" width="9.140625" style="7"/>
    <col min="8597" max="8597" width="20.140625" style="7" customWidth="1"/>
    <col min="8598" max="8598" width="4" style="7" customWidth="1"/>
    <col min="8599" max="8599" width="19.5703125" style="7" customWidth="1"/>
    <col min="8600" max="8607" width="11" style="7" customWidth="1"/>
    <col min="8608" max="8852" width="9.140625" style="7"/>
    <col min="8853" max="8853" width="20.140625" style="7" customWidth="1"/>
    <col min="8854" max="8854" width="4" style="7" customWidth="1"/>
    <col min="8855" max="8855" width="19.5703125" style="7" customWidth="1"/>
    <col min="8856" max="8863" width="11" style="7" customWidth="1"/>
    <col min="8864" max="9108" width="9.140625" style="7"/>
    <col min="9109" max="9109" width="20.140625" style="7" customWidth="1"/>
    <col min="9110" max="9110" width="4" style="7" customWidth="1"/>
    <col min="9111" max="9111" width="19.5703125" style="7" customWidth="1"/>
    <col min="9112" max="9119" width="11" style="7" customWidth="1"/>
    <col min="9120" max="9364" width="9.140625" style="7"/>
    <col min="9365" max="9365" width="20.140625" style="7" customWidth="1"/>
    <col min="9366" max="9366" width="4" style="7" customWidth="1"/>
    <col min="9367" max="9367" width="19.5703125" style="7" customWidth="1"/>
    <col min="9368" max="9375" width="11" style="7" customWidth="1"/>
    <col min="9376" max="9620" width="9.140625" style="7"/>
    <col min="9621" max="9621" width="20.140625" style="7" customWidth="1"/>
    <col min="9622" max="9622" width="4" style="7" customWidth="1"/>
    <col min="9623" max="9623" width="19.5703125" style="7" customWidth="1"/>
    <col min="9624" max="9631" width="11" style="7" customWidth="1"/>
    <col min="9632" max="9876" width="9.140625" style="7"/>
    <col min="9877" max="9877" width="20.140625" style="7" customWidth="1"/>
    <col min="9878" max="9878" width="4" style="7" customWidth="1"/>
    <col min="9879" max="9879" width="19.5703125" style="7" customWidth="1"/>
    <col min="9880" max="9887" width="11" style="7" customWidth="1"/>
    <col min="9888" max="10132" width="9.140625" style="7"/>
    <col min="10133" max="10133" width="20.140625" style="7" customWidth="1"/>
    <col min="10134" max="10134" width="4" style="7" customWidth="1"/>
    <col min="10135" max="10135" width="19.5703125" style="7" customWidth="1"/>
    <col min="10136" max="10143" width="11" style="7" customWidth="1"/>
    <col min="10144" max="10388" width="9.140625" style="7"/>
    <col min="10389" max="10389" width="20.140625" style="7" customWidth="1"/>
    <col min="10390" max="10390" width="4" style="7" customWidth="1"/>
    <col min="10391" max="10391" width="19.5703125" style="7" customWidth="1"/>
    <col min="10392" max="10399" width="11" style="7" customWidth="1"/>
    <col min="10400" max="10644" width="9.140625" style="7"/>
    <col min="10645" max="10645" width="20.140625" style="7" customWidth="1"/>
    <col min="10646" max="10646" width="4" style="7" customWidth="1"/>
    <col min="10647" max="10647" width="19.5703125" style="7" customWidth="1"/>
    <col min="10648" max="10655" width="11" style="7" customWidth="1"/>
    <col min="10656" max="10900" width="9.140625" style="7"/>
    <col min="10901" max="10901" width="20.140625" style="7" customWidth="1"/>
    <col min="10902" max="10902" width="4" style="7" customWidth="1"/>
    <col min="10903" max="10903" width="19.5703125" style="7" customWidth="1"/>
    <col min="10904" max="10911" width="11" style="7" customWidth="1"/>
    <col min="10912" max="11156" width="9.140625" style="7"/>
    <col min="11157" max="11157" width="20.140625" style="7" customWidth="1"/>
    <col min="11158" max="11158" width="4" style="7" customWidth="1"/>
    <col min="11159" max="11159" width="19.5703125" style="7" customWidth="1"/>
    <col min="11160" max="11167" width="11" style="7" customWidth="1"/>
    <col min="11168" max="11412" width="9.140625" style="7"/>
    <col min="11413" max="11413" width="20.140625" style="7" customWidth="1"/>
    <col min="11414" max="11414" width="4" style="7" customWidth="1"/>
    <col min="11415" max="11415" width="19.5703125" style="7" customWidth="1"/>
    <col min="11416" max="11423" width="11" style="7" customWidth="1"/>
    <col min="11424" max="11668" width="9.140625" style="7"/>
    <col min="11669" max="11669" width="20.140625" style="7" customWidth="1"/>
    <col min="11670" max="11670" width="4" style="7" customWidth="1"/>
    <col min="11671" max="11671" width="19.5703125" style="7" customWidth="1"/>
    <col min="11672" max="11679" width="11" style="7" customWidth="1"/>
    <col min="11680" max="11924" width="9.140625" style="7"/>
    <col min="11925" max="11925" width="20.140625" style="7" customWidth="1"/>
    <col min="11926" max="11926" width="4" style="7" customWidth="1"/>
    <col min="11927" max="11927" width="19.5703125" style="7" customWidth="1"/>
    <col min="11928" max="11935" width="11" style="7" customWidth="1"/>
    <col min="11936" max="12180" width="9.140625" style="7"/>
    <col min="12181" max="12181" width="20.140625" style="7" customWidth="1"/>
    <col min="12182" max="12182" width="4" style="7" customWidth="1"/>
    <col min="12183" max="12183" width="19.5703125" style="7" customWidth="1"/>
    <col min="12184" max="12191" width="11" style="7" customWidth="1"/>
    <col min="12192" max="12436" width="9.140625" style="7"/>
    <col min="12437" max="12437" width="20.140625" style="7" customWidth="1"/>
    <col min="12438" max="12438" width="4" style="7" customWidth="1"/>
    <col min="12439" max="12439" width="19.5703125" style="7" customWidth="1"/>
    <col min="12440" max="12447" width="11" style="7" customWidth="1"/>
    <col min="12448" max="12692" width="9.140625" style="7"/>
    <col min="12693" max="12693" width="20.140625" style="7" customWidth="1"/>
    <col min="12694" max="12694" width="4" style="7" customWidth="1"/>
    <col min="12695" max="12695" width="19.5703125" style="7" customWidth="1"/>
    <col min="12696" max="12703" width="11" style="7" customWidth="1"/>
    <col min="12704" max="12948" width="9.140625" style="7"/>
    <col min="12949" max="12949" width="20.140625" style="7" customWidth="1"/>
    <col min="12950" max="12950" width="4" style="7" customWidth="1"/>
    <col min="12951" max="12951" width="19.5703125" style="7" customWidth="1"/>
    <col min="12952" max="12959" width="11" style="7" customWidth="1"/>
    <col min="12960" max="13204" width="9.140625" style="7"/>
    <col min="13205" max="13205" width="20.140625" style="7" customWidth="1"/>
    <col min="13206" max="13206" width="4" style="7" customWidth="1"/>
    <col min="13207" max="13207" width="19.5703125" style="7" customWidth="1"/>
    <col min="13208" max="13215" width="11" style="7" customWidth="1"/>
    <col min="13216" max="13460" width="9.140625" style="7"/>
    <col min="13461" max="13461" width="20.140625" style="7" customWidth="1"/>
    <col min="13462" max="13462" width="4" style="7" customWidth="1"/>
    <col min="13463" max="13463" width="19.5703125" style="7" customWidth="1"/>
    <col min="13464" max="13471" width="11" style="7" customWidth="1"/>
    <col min="13472" max="13716" width="9.140625" style="7"/>
    <col min="13717" max="13717" width="20.140625" style="7" customWidth="1"/>
    <col min="13718" max="13718" width="4" style="7" customWidth="1"/>
    <col min="13719" max="13719" width="19.5703125" style="7" customWidth="1"/>
    <col min="13720" max="13727" width="11" style="7" customWidth="1"/>
    <col min="13728" max="13972" width="9.140625" style="7"/>
    <col min="13973" max="13973" width="20.140625" style="7" customWidth="1"/>
    <col min="13974" max="13974" width="4" style="7" customWidth="1"/>
    <col min="13975" max="13975" width="19.5703125" style="7" customWidth="1"/>
    <col min="13976" max="13983" width="11" style="7" customWidth="1"/>
    <col min="13984" max="14228" width="9.140625" style="7"/>
    <col min="14229" max="14229" width="20.140625" style="7" customWidth="1"/>
    <col min="14230" max="14230" width="4" style="7" customWidth="1"/>
    <col min="14231" max="14231" width="19.5703125" style="7" customWidth="1"/>
    <col min="14232" max="14239" width="11" style="7" customWidth="1"/>
    <col min="14240" max="14484" width="9.140625" style="7"/>
    <col min="14485" max="14485" width="20.140625" style="7" customWidth="1"/>
    <col min="14486" max="14486" width="4" style="7" customWidth="1"/>
    <col min="14487" max="14487" width="19.5703125" style="7" customWidth="1"/>
    <col min="14488" max="14495" width="11" style="7" customWidth="1"/>
    <col min="14496" max="14740" width="9.140625" style="7"/>
    <col min="14741" max="14741" width="20.140625" style="7" customWidth="1"/>
    <col min="14742" max="14742" width="4" style="7" customWidth="1"/>
    <col min="14743" max="14743" width="19.5703125" style="7" customWidth="1"/>
    <col min="14744" max="14751" width="11" style="7" customWidth="1"/>
    <col min="14752" max="14996" width="9.140625" style="7"/>
    <col min="14997" max="14997" width="20.140625" style="7" customWidth="1"/>
    <col min="14998" max="14998" width="4" style="7" customWidth="1"/>
    <col min="14999" max="14999" width="19.5703125" style="7" customWidth="1"/>
    <col min="15000" max="15007" width="11" style="7" customWidth="1"/>
    <col min="15008" max="15252" width="9.140625" style="7"/>
    <col min="15253" max="15253" width="20.140625" style="7" customWidth="1"/>
    <col min="15254" max="15254" width="4" style="7" customWidth="1"/>
    <col min="15255" max="15255" width="19.5703125" style="7" customWidth="1"/>
    <col min="15256" max="15263" width="11" style="7" customWidth="1"/>
    <col min="15264" max="15508" width="9.140625" style="7"/>
    <col min="15509" max="15509" width="20.140625" style="7" customWidth="1"/>
    <col min="15510" max="15510" width="4" style="7" customWidth="1"/>
    <col min="15511" max="15511" width="19.5703125" style="7" customWidth="1"/>
    <col min="15512" max="15519" width="11" style="7" customWidth="1"/>
    <col min="15520" max="15764" width="9.140625" style="7"/>
    <col min="15765" max="15765" width="20.140625" style="7" customWidth="1"/>
    <col min="15766" max="15766" width="4" style="7" customWidth="1"/>
    <col min="15767" max="15767" width="19.5703125" style="7" customWidth="1"/>
    <col min="15768" max="15775" width="11" style="7" customWidth="1"/>
    <col min="15776" max="16020" width="9.140625" style="7"/>
    <col min="16021" max="16021" width="20.140625" style="7" customWidth="1"/>
    <col min="16022" max="16022" width="4" style="7" customWidth="1"/>
    <col min="16023" max="16023" width="19.5703125" style="7" customWidth="1"/>
    <col min="16024" max="16031" width="11" style="7" customWidth="1"/>
    <col min="16032" max="16384" width="9.140625" style="7"/>
  </cols>
  <sheetData>
    <row r="1" spans="1:3" ht="30" customHeight="1" x14ac:dyDescent="0.25">
      <c r="A1" s="641" t="s">
        <v>100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324">
        <f>SUM(B7:B21)</f>
        <v>62884440</v>
      </c>
      <c r="C5" s="324">
        <f>SUM(C7:C21)</f>
        <v>44521625.600000001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326" t="s">
        <v>8</v>
      </c>
      <c r="B7" s="333">
        <v>19960947</v>
      </c>
      <c r="C7" s="336">
        <v>13707874.550000001</v>
      </c>
    </row>
    <row r="8" spans="1:3" s="12" customFormat="1" ht="23.25" x14ac:dyDescent="0.25">
      <c r="A8" s="326" t="s">
        <v>76</v>
      </c>
      <c r="B8" s="333">
        <v>26946</v>
      </c>
      <c r="C8" s="336">
        <v>7338.22</v>
      </c>
    </row>
    <row r="9" spans="1:3" s="12" customFormat="1" x14ac:dyDescent="0.25">
      <c r="A9" s="326" t="s">
        <v>13</v>
      </c>
      <c r="B9" s="333">
        <v>12600</v>
      </c>
      <c r="C9" s="336">
        <v>600</v>
      </c>
    </row>
    <row r="10" spans="1:3" s="12" customFormat="1" x14ac:dyDescent="0.25">
      <c r="A10" s="326" t="s">
        <v>9</v>
      </c>
      <c r="B10" s="333">
        <v>6028207</v>
      </c>
      <c r="C10" s="336">
        <v>4087946.88</v>
      </c>
    </row>
    <row r="11" spans="1:3" s="12" customFormat="1" x14ac:dyDescent="0.25">
      <c r="A11" s="326" t="s">
        <v>10</v>
      </c>
      <c r="B11" s="333">
        <v>139900</v>
      </c>
      <c r="C11" s="336">
        <v>47881.72</v>
      </c>
    </row>
    <row r="12" spans="1:3" s="12" customFormat="1" x14ac:dyDescent="0.25">
      <c r="A12" s="326" t="s">
        <v>15</v>
      </c>
      <c r="B12" s="333">
        <v>201000</v>
      </c>
      <c r="C12" s="336">
        <v>119701.82</v>
      </c>
    </row>
    <row r="13" spans="1:3" s="12" customFormat="1" ht="23.25" x14ac:dyDescent="0.25">
      <c r="A13" s="326" t="s">
        <v>14</v>
      </c>
      <c r="B13" s="333"/>
      <c r="C13" s="336"/>
    </row>
    <row r="14" spans="1:3" s="12" customFormat="1" x14ac:dyDescent="0.25">
      <c r="A14" s="326" t="s">
        <v>16</v>
      </c>
      <c r="B14" s="333">
        <v>0</v>
      </c>
      <c r="C14" s="336">
        <v>0</v>
      </c>
    </row>
    <row r="15" spans="1:3" s="12" customFormat="1" x14ac:dyDescent="0.25">
      <c r="A15" s="326" t="s">
        <v>11</v>
      </c>
      <c r="B15" s="333">
        <v>12521620</v>
      </c>
      <c r="C15" s="336">
        <v>10113599.560000001</v>
      </c>
    </row>
    <row r="16" spans="1:3" s="12" customFormat="1" x14ac:dyDescent="0.25">
      <c r="A16" s="326" t="s">
        <v>12</v>
      </c>
      <c r="B16" s="333">
        <v>19926629</v>
      </c>
      <c r="C16" s="336">
        <v>13731594.57</v>
      </c>
    </row>
    <row r="17" spans="1:3" s="12" customFormat="1" ht="30" customHeight="1" x14ac:dyDescent="0.25">
      <c r="A17" s="326" t="s">
        <v>77</v>
      </c>
      <c r="B17" s="333">
        <v>110000</v>
      </c>
      <c r="C17" s="336">
        <v>67142.179999999993</v>
      </c>
    </row>
    <row r="18" spans="1:3" s="12" customFormat="1" x14ac:dyDescent="0.25">
      <c r="A18" s="326" t="s">
        <v>78</v>
      </c>
      <c r="B18" s="333">
        <v>98000</v>
      </c>
      <c r="C18" s="336">
        <v>93819.199999999997</v>
      </c>
    </row>
    <row r="19" spans="1:3" s="12" customFormat="1" x14ac:dyDescent="0.25">
      <c r="A19" s="327" t="s">
        <v>5</v>
      </c>
      <c r="B19" s="333">
        <v>40000</v>
      </c>
      <c r="C19" s="336">
        <v>35661.1</v>
      </c>
    </row>
    <row r="20" spans="1:3" s="12" customFormat="1" ht="25.5" x14ac:dyDescent="0.25">
      <c r="A20" s="327" t="s">
        <v>6</v>
      </c>
      <c r="B20" s="333">
        <v>490500</v>
      </c>
      <c r="C20" s="336">
        <v>99380</v>
      </c>
    </row>
    <row r="21" spans="1:3" s="12" customFormat="1" ht="25.5" x14ac:dyDescent="0.25">
      <c r="A21" s="327" t="s">
        <v>7</v>
      </c>
      <c r="B21" s="333">
        <v>3328091</v>
      </c>
      <c r="C21" s="336">
        <v>2409085.7999999998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324">
        <f>SUM(B28:B40)</f>
        <v>84575345.600000009</v>
      </c>
      <c r="C26" s="324">
        <f>SUM(C28:C40)</f>
        <v>57244539.649999991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326" t="s">
        <v>8</v>
      </c>
      <c r="B28" s="333">
        <v>35965065</v>
      </c>
      <c r="C28" s="336">
        <v>24790248.57</v>
      </c>
    </row>
    <row r="29" spans="1:3" s="12" customFormat="1" x14ac:dyDescent="0.25">
      <c r="A29" s="326" t="s">
        <v>81</v>
      </c>
      <c r="B29" s="333">
        <v>47500</v>
      </c>
      <c r="C29" s="336">
        <v>6218.58</v>
      </c>
    </row>
    <row r="30" spans="1:3" s="12" customFormat="1" x14ac:dyDescent="0.25">
      <c r="A30" s="326" t="s">
        <v>13</v>
      </c>
      <c r="B30" s="333">
        <v>40000</v>
      </c>
      <c r="C30" s="336"/>
    </row>
    <row r="31" spans="1:3" s="12" customFormat="1" x14ac:dyDescent="0.25">
      <c r="A31" s="326" t="s">
        <v>9</v>
      </c>
      <c r="B31" s="333">
        <v>10875155</v>
      </c>
      <c r="C31" s="336">
        <v>7398632.9699999997</v>
      </c>
    </row>
    <row r="32" spans="1:3" s="12" customFormat="1" x14ac:dyDescent="0.25">
      <c r="A32" s="326" t="s">
        <v>10</v>
      </c>
      <c r="B32" s="333">
        <v>173000</v>
      </c>
      <c r="C32" s="336">
        <v>53046.33</v>
      </c>
    </row>
    <row r="33" spans="1:3" s="12" customFormat="1" ht="23.25" x14ac:dyDescent="0.25">
      <c r="A33" s="326" t="s">
        <v>14</v>
      </c>
      <c r="B33" s="333">
        <v>240000</v>
      </c>
      <c r="C33" s="336">
        <v>146598</v>
      </c>
    </row>
    <row r="34" spans="1:3" s="12" customFormat="1" x14ac:dyDescent="0.25">
      <c r="A34" s="326" t="s">
        <v>18</v>
      </c>
      <c r="B34" s="333">
        <v>386000</v>
      </c>
      <c r="C34" s="336">
        <v>259223.07</v>
      </c>
    </row>
    <row r="35" spans="1:3" s="12" customFormat="1" x14ac:dyDescent="0.25">
      <c r="A35" s="326" t="s">
        <v>11</v>
      </c>
      <c r="B35" s="333">
        <v>652028</v>
      </c>
      <c r="C35" s="336">
        <v>296201.39</v>
      </c>
    </row>
    <row r="36" spans="1:3" s="12" customFormat="1" x14ac:dyDescent="0.25">
      <c r="A36" s="326" t="s">
        <v>12</v>
      </c>
      <c r="B36" s="333">
        <v>7812593.9500000002</v>
      </c>
      <c r="C36" s="336">
        <v>4697519.5</v>
      </c>
    </row>
    <row r="37" spans="1:3" s="12" customFormat="1" x14ac:dyDescent="0.25">
      <c r="A37" s="326" t="s">
        <v>82</v>
      </c>
      <c r="B37" s="333">
        <v>138414</v>
      </c>
      <c r="C37" s="336">
        <v>141070.12</v>
      </c>
    </row>
    <row r="38" spans="1:3" s="12" customFormat="1" x14ac:dyDescent="0.25">
      <c r="A38" s="327" t="s">
        <v>5</v>
      </c>
      <c r="B38" s="333">
        <v>550000</v>
      </c>
      <c r="C38" s="336">
        <v>225833.21</v>
      </c>
    </row>
    <row r="39" spans="1:3" s="12" customFormat="1" ht="25.5" x14ac:dyDescent="0.25">
      <c r="A39" s="327" t="s">
        <v>6</v>
      </c>
      <c r="B39" s="333">
        <v>18156214</v>
      </c>
      <c r="C39" s="336">
        <v>14534620.4</v>
      </c>
    </row>
    <row r="40" spans="1:3" s="12" customFormat="1" ht="25.5" x14ac:dyDescent="0.25">
      <c r="A40" s="327" t="s">
        <v>7</v>
      </c>
      <c r="B40" s="333">
        <v>9539375.6500000004</v>
      </c>
      <c r="C40" s="336">
        <v>4695327.51</v>
      </c>
    </row>
    <row r="41" spans="1:3" s="12" customFormat="1" x14ac:dyDescent="0.25">
      <c r="A41" s="14"/>
      <c r="B41" s="14"/>
      <c r="C41" s="14"/>
    </row>
    <row r="42" spans="1:3" s="12" customFormat="1" x14ac:dyDescent="0.25">
      <c r="A42" s="15" t="s">
        <v>0</v>
      </c>
      <c r="B42" s="15" t="s">
        <v>2</v>
      </c>
      <c r="C42" s="15" t="s">
        <v>3</v>
      </c>
    </row>
    <row r="43" spans="1:3" s="12" customFormat="1" x14ac:dyDescent="0.25">
      <c r="A43" s="15" t="s">
        <v>1</v>
      </c>
      <c r="B43" s="15">
        <v>2</v>
      </c>
      <c r="C43" s="15">
        <v>3</v>
      </c>
    </row>
    <row r="44" spans="1:3" s="12" customFormat="1" x14ac:dyDescent="0.25">
      <c r="A44" s="3" t="s">
        <v>35</v>
      </c>
      <c r="B44" s="8">
        <f>SUM(B46:B59)</f>
        <v>62414325.850000001</v>
      </c>
      <c r="C44" s="8">
        <f>SUM(C46:C59)</f>
        <v>32870239.190000001</v>
      </c>
    </row>
    <row r="45" spans="1:3" s="12" customFormat="1" x14ac:dyDescent="0.25">
      <c r="A45" s="10" t="s">
        <v>4</v>
      </c>
      <c r="B45" s="11"/>
      <c r="C45" s="11"/>
    </row>
    <row r="46" spans="1:3" s="12" customFormat="1" x14ac:dyDescent="0.25">
      <c r="A46" s="326" t="s">
        <v>8</v>
      </c>
      <c r="B46" s="336">
        <v>26798310</v>
      </c>
      <c r="C46" s="336">
        <v>15877335.26</v>
      </c>
    </row>
    <row r="47" spans="1:3" s="12" customFormat="1" x14ac:dyDescent="0.25">
      <c r="A47" s="326" t="s">
        <v>79</v>
      </c>
      <c r="B47" s="336">
        <v>0</v>
      </c>
      <c r="C47" s="336">
        <v>0</v>
      </c>
    </row>
    <row r="48" spans="1:3" s="12" customFormat="1" x14ac:dyDescent="0.25">
      <c r="A48" s="326" t="s">
        <v>9</v>
      </c>
      <c r="B48" s="336">
        <v>8093090</v>
      </c>
      <c r="C48" s="336">
        <v>4748245.47</v>
      </c>
    </row>
    <row r="49" spans="1:3" s="12" customFormat="1" x14ac:dyDescent="0.25">
      <c r="A49" s="326" t="s">
        <v>10</v>
      </c>
      <c r="B49" s="336">
        <v>170000</v>
      </c>
      <c r="C49" s="336">
        <v>99669.43</v>
      </c>
    </row>
    <row r="50" spans="1:3" s="12" customFormat="1" x14ac:dyDescent="0.25">
      <c r="A50" s="326" t="s">
        <v>44</v>
      </c>
      <c r="B50" s="336">
        <v>52000</v>
      </c>
      <c r="C50" s="336">
        <v>12000</v>
      </c>
    </row>
    <row r="51" spans="1:3" s="12" customFormat="1" x14ac:dyDescent="0.25">
      <c r="A51" s="326" t="s">
        <v>15</v>
      </c>
      <c r="B51" s="336">
        <v>220000</v>
      </c>
      <c r="C51" s="336">
        <v>147520.35</v>
      </c>
    </row>
    <row r="52" spans="1:3" s="12" customFormat="1" x14ac:dyDescent="0.25">
      <c r="A52" s="326" t="s">
        <v>11</v>
      </c>
      <c r="B52" s="336">
        <v>341585</v>
      </c>
      <c r="C52" s="336">
        <v>290135</v>
      </c>
    </row>
    <row r="53" spans="1:3" s="12" customFormat="1" x14ac:dyDescent="0.25">
      <c r="A53" s="326" t="s">
        <v>12</v>
      </c>
      <c r="B53" s="336">
        <v>6964509</v>
      </c>
      <c r="C53" s="336">
        <v>2000573.11</v>
      </c>
    </row>
    <row r="54" spans="1:3" s="12" customFormat="1" x14ac:dyDescent="0.25">
      <c r="A54" s="326" t="s">
        <v>72</v>
      </c>
      <c r="B54" s="336">
        <v>54000</v>
      </c>
      <c r="C54" s="336">
        <v>44032.77</v>
      </c>
    </row>
    <row r="55" spans="1:3" s="12" customFormat="1" x14ac:dyDescent="0.25">
      <c r="A55" s="326" t="s">
        <v>99</v>
      </c>
      <c r="B55" s="336">
        <v>97520</v>
      </c>
      <c r="C55" s="336">
        <v>29256</v>
      </c>
    </row>
    <row r="56" spans="1:3" s="12" customFormat="1" ht="23.25" x14ac:dyDescent="0.25">
      <c r="A56" s="326" t="s">
        <v>80</v>
      </c>
      <c r="B56" s="336">
        <v>45000</v>
      </c>
      <c r="C56" s="336">
        <v>28915</v>
      </c>
    </row>
    <row r="57" spans="1:3" s="12" customFormat="1" x14ac:dyDescent="0.25">
      <c r="A57" s="327" t="s">
        <v>5</v>
      </c>
      <c r="B57" s="336">
        <v>0</v>
      </c>
      <c r="C57" s="336">
        <v>0</v>
      </c>
    </row>
    <row r="58" spans="1:3" s="12" customFormat="1" ht="25.5" x14ac:dyDescent="0.25">
      <c r="A58" s="327" t="s">
        <v>6</v>
      </c>
      <c r="B58" s="336">
        <v>12084000</v>
      </c>
      <c r="C58" s="336">
        <v>6674000</v>
      </c>
    </row>
    <row r="59" spans="1:3" s="12" customFormat="1" ht="25.5" x14ac:dyDescent="0.25">
      <c r="A59" s="327" t="s">
        <v>7</v>
      </c>
      <c r="B59" s="336">
        <v>7494311.8499999996</v>
      </c>
      <c r="C59" s="336">
        <v>2918556.8</v>
      </c>
    </row>
    <row r="60" spans="1:3" s="12" customFormat="1" x14ac:dyDescent="0.25">
      <c r="A60" s="10"/>
      <c r="B60" s="334"/>
      <c r="C60" s="334"/>
    </row>
    <row r="61" spans="1:3" s="12" customFormat="1" x14ac:dyDescent="0.25">
      <c r="A61" s="15" t="s">
        <v>0</v>
      </c>
      <c r="B61" s="15" t="s">
        <v>2</v>
      </c>
      <c r="C61" s="15" t="s">
        <v>3</v>
      </c>
    </row>
    <row r="62" spans="1:3" s="12" customFormat="1" x14ac:dyDescent="0.25">
      <c r="A62" s="15" t="s">
        <v>1</v>
      </c>
      <c r="B62" s="15">
        <v>2</v>
      </c>
      <c r="C62" s="15">
        <v>3</v>
      </c>
    </row>
    <row r="63" spans="1:3" s="12" customFormat="1" x14ac:dyDescent="0.25">
      <c r="A63" s="3" t="s">
        <v>20</v>
      </c>
      <c r="B63" s="324">
        <f>SUM(B65:B77)</f>
        <v>37867800</v>
      </c>
      <c r="C63" s="324">
        <f>SUM(C65:C77)</f>
        <v>25773745.140000001</v>
      </c>
    </row>
    <row r="64" spans="1:3" s="12" customFormat="1" x14ac:dyDescent="0.25">
      <c r="A64" s="10" t="s">
        <v>4</v>
      </c>
      <c r="B64" s="259"/>
      <c r="C64" s="259"/>
    </row>
    <row r="65" spans="1:3" s="12" customFormat="1" x14ac:dyDescent="0.25">
      <c r="A65" s="326" t="s">
        <v>8</v>
      </c>
      <c r="B65" s="333">
        <v>13935314.65</v>
      </c>
      <c r="C65" s="336">
        <v>10183237.74</v>
      </c>
    </row>
    <row r="66" spans="1:3" s="12" customFormat="1" x14ac:dyDescent="0.25">
      <c r="A66" s="326" t="s">
        <v>83</v>
      </c>
      <c r="B66" s="333">
        <v>2059.35</v>
      </c>
      <c r="C66" s="336">
        <v>2059.35</v>
      </c>
    </row>
    <row r="67" spans="1:3" s="12" customFormat="1" x14ac:dyDescent="0.25">
      <c r="A67" s="326" t="s">
        <v>13</v>
      </c>
      <c r="B67" s="333">
        <v>0</v>
      </c>
      <c r="C67" s="336">
        <v>0</v>
      </c>
    </row>
    <row r="68" spans="1:3" s="12" customFormat="1" x14ac:dyDescent="0.25">
      <c r="A68" s="326" t="s">
        <v>9</v>
      </c>
      <c r="B68" s="333">
        <v>4209126</v>
      </c>
      <c r="C68" s="336">
        <v>3049724.91</v>
      </c>
    </row>
    <row r="69" spans="1:3" s="12" customFormat="1" x14ac:dyDescent="0.25">
      <c r="A69" s="326" t="s">
        <v>10</v>
      </c>
      <c r="B69" s="333">
        <v>20000</v>
      </c>
      <c r="C69" s="336">
        <v>12390.24</v>
      </c>
    </row>
    <row r="70" spans="1:3" s="12" customFormat="1" ht="23.25" x14ac:dyDescent="0.25">
      <c r="A70" s="326" t="s">
        <v>14</v>
      </c>
      <c r="B70" s="333">
        <v>0</v>
      </c>
      <c r="C70" s="336"/>
    </row>
    <row r="71" spans="1:3" s="12" customFormat="1" x14ac:dyDescent="0.25">
      <c r="A71" s="326" t="s">
        <v>21</v>
      </c>
      <c r="B71" s="333">
        <v>66870.039999999994</v>
      </c>
      <c r="C71" s="336">
        <v>46168.53</v>
      </c>
    </row>
    <row r="72" spans="1:3" s="12" customFormat="1" x14ac:dyDescent="0.25">
      <c r="A72" s="326" t="s">
        <v>11</v>
      </c>
      <c r="B72" s="333">
        <v>146236.6</v>
      </c>
      <c r="C72" s="336">
        <v>89386.6</v>
      </c>
    </row>
    <row r="73" spans="1:3" s="12" customFormat="1" x14ac:dyDescent="0.25">
      <c r="A73" s="326" t="s">
        <v>12</v>
      </c>
      <c r="B73" s="333">
        <v>272873.21999999997</v>
      </c>
      <c r="C73" s="336">
        <v>216053.22</v>
      </c>
    </row>
    <row r="74" spans="1:3" s="12" customFormat="1" x14ac:dyDescent="0.25">
      <c r="A74" s="326" t="s">
        <v>72</v>
      </c>
      <c r="B74" s="333">
        <v>51739.88</v>
      </c>
      <c r="C74" s="336">
        <v>39613.879999999997</v>
      </c>
    </row>
    <row r="75" spans="1:3" s="12" customFormat="1" x14ac:dyDescent="0.25">
      <c r="A75" s="327" t="s">
        <v>5</v>
      </c>
      <c r="B75" s="333">
        <v>9133.84</v>
      </c>
      <c r="C75" s="336">
        <v>9133.84</v>
      </c>
    </row>
    <row r="76" spans="1:3" s="12" customFormat="1" ht="25.5" x14ac:dyDescent="0.25">
      <c r="A76" s="327" t="s">
        <v>6</v>
      </c>
      <c r="B76" s="333">
        <v>14415190</v>
      </c>
      <c r="C76" s="336">
        <v>9996185</v>
      </c>
    </row>
    <row r="77" spans="1:3" s="12" customFormat="1" ht="25.5" x14ac:dyDescent="0.25">
      <c r="A77" s="327" t="s">
        <v>7</v>
      </c>
      <c r="B77" s="333">
        <v>4739256.42</v>
      </c>
      <c r="C77" s="336">
        <v>2129791.83</v>
      </c>
    </row>
    <row r="78" spans="1:3" s="12" customFormat="1" x14ac:dyDescent="0.25">
      <c r="A78" s="14"/>
      <c r="B78" s="14"/>
      <c r="C78" s="14"/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324">
        <f>SUM(B84:B97)</f>
        <v>85067070.340000004</v>
      </c>
      <c r="C82" s="324">
        <f>SUM(C84:C97)</f>
        <v>55044002.180000007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326" t="s">
        <v>8</v>
      </c>
      <c r="B84" s="341">
        <v>23272887</v>
      </c>
      <c r="C84" s="342">
        <v>16189845.609999999</v>
      </c>
    </row>
    <row r="85" spans="1:3" s="12" customFormat="1" x14ac:dyDescent="0.25">
      <c r="A85" s="326" t="s">
        <v>13</v>
      </c>
      <c r="B85" s="339">
        <v>4000</v>
      </c>
      <c r="C85" s="342">
        <v>1300</v>
      </c>
    </row>
    <row r="86" spans="1:3" s="12" customFormat="1" x14ac:dyDescent="0.25">
      <c r="A86" s="326" t="s">
        <v>9</v>
      </c>
      <c r="B86" s="340">
        <v>7024413</v>
      </c>
      <c r="C86" s="342">
        <v>4872168.55</v>
      </c>
    </row>
    <row r="87" spans="1:3" s="12" customFormat="1" x14ac:dyDescent="0.25">
      <c r="A87" s="326" t="s">
        <v>10</v>
      </c>
      <c r="B87" s="339">
        <v>20800</v>
      </c>
      <c r="C87" s="342">
        <v>16254.09</v>
      </c>
    </row>
    <row r="88" spans="1:3" s="12" customFormat="1" ht="23.25" x14ac:dyDescent="0.25">
      <c r="A88" s="326" t="s">
        <v>14</v>
      </c>
      <c r="B88" s="339">
        <v>102000</v>
      </c>
      <c r="C88" s="342">
        <v>35105</v>
      </c>
    </row>
    <row r="89" spans="1:3" s="12" customFormat="1" x14ac:dyDescent="0.25">
      <c r="A89" s="326" t="s">
        <v>21</v>
      </c>
      <c r="B89" s="339">
        <v>189000</v>
      </c>
      <c r="C89" s="342">
        <v>107832.78</v>
      </c>
    </row>
    <row r="90" spans="1:3" s="12" customFormat="1" x14ac:dyDescent="0.25">
      <c r="A90" s="326" t="s">
        <v>11</v>
      </c>
      <c r="B90" s="339">
        <v>221240</v>
      </c>
      <c r="C90" s="342">
        <v>157207.96</v>
      </c>
    </row>
    <row r="91" spans="1:3" s="12" customFormat="1" x14ac:dyDescent="0.25">
      <c r="A91" s="326" t="s">
        <v>73</v>
      </c>
      <c r="B91" s="339">
        <v>150000</v>
      </c>
      <c r="C91" s="342">
        <v>120000</v>
      </c>
    </row>
    <row r="92" spans="1:3" s="12" customFormat="1" x14ac:dyDescent="0.25">
      <c r="A92" s="326" t="s">
        <v>12</v>
      </c>
      <c r="B92" s="339">
        <v>17344203</v>
      </c>
      <c r="C92" s="342">
        <v>5830248.8700000001</v>
      </c>
    </row>
    <row r="93" spans="1:3" s="12" customFormat="1" x14ac:dyDescent="0.25">
      <c r="A93" s="326" t="s">
        <v>72</v>
      </c>
      <c r="B93" s="339">
        <v>80000</v>
      </c>
      <c r="C93" s="342">
        <v>63771.46</v>
      </c>
    </row>
    <row r="94" spans="1:3" s="12" customFormat="1" x14ac:dyDescent="0.25">
      <c r="A94" s="326" t="s">
        <v>94</v>
      </c>
      <c r="B94" s="339">
        <v>4000</v>
      </c>
      <c r="C94" s="342"/>
    </row>
    <row r="95" spans="1:3" s="12" customFormat="1" x14ac:dyDescent="0.25">
      <c r="A95" s="327" t="s">
        <v>5</v>
      </c>
      <c r="B95" s="339">
        <v>653000</v>
      </c>
      <c r="C95" s="342">
        <v>113018</v>
      </c>
    </row>
    <row r="96" spans="1:3" s="12" customFormat="1" ht="25.5" x14ac:dyDescent="0.25">
      <c r="A96" s="327" t="s">
        <v>6</v>
      </c>
      <c r="B96" s="342">
        <v>17330058</v>
      </c>
      <c r="C96" s="342">
        <v>11884780.34</v>
      </c>
    </row>
    <row r="97" spans="1:3" s="12" customFormat="1" ht="25.5" x14ac:dyDescent="0.25">
      <c r="A97" s="327" t="s">
        <v>7</v>
      </c>
      <c r="B97" s="342">
        <v>18671469.34</v>
      </c>
      <c r="C97" s="342">
        <v>15652469.52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324">
        <f>SUM(B103:B115)</f>
        <v>69658205</v>
      </c>
      <c r="C101" s="324">
        <f>SUM(C103:C115)</f>
        <v>44964361.620000005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13" t="s">
        <v>8</v>
      </c>
      <c r="B103" s="333">
        <v>28483828</v>
      </c>
      <c r="C103" s="333">
        <v>21597935.41</v>
      </c>
    </row>
    <row r="104" spans="1:3" s="12" customFormat="1" x14ac:dyDescent="0.25">
      <c r="A104" s="13" t="s">
        <v>13</v>
      </c>
      <c r="B104" s="333">
        <v>0</v>
      </c>
      <c r="C104" s="333">
        <v>0</v>
      </c>
    </row>
    <row r="105" spans="1:3" s="12" customFormat="1" x14ac:dyDescent="0.25">
      <c r="A105" s="13" t="s">
        <v>9</v>
      </c>
      <c r="B105" s="333">
        <v>8576672</v>
      </c>
      <c r="C105" s="333">
        <v>6453914.6299999999</v>
      </c>
    </row>
    <row r="106" spans="1:3" s="12" customFormat="1" x14ac:dyDescent="0.25">
      <c r="A106" s="13" t="s">
        <v>10</v>
      </c>
      <c r="B106" s="333">
        <v>181864.65</v>
      </c>
      <c r="C106" s="333">
        <v>74361.499999999985</v>
      </c>
    </row>
    <row r="107" spans="1:3" s="12" customFormat="1" ht="23.25" x14ac:dyDescent="0.25">
      <c r="A107" s="13" t="s">
        <v>14</v>
      </c>
      <c r="B107" s="333">
        <v>1800</v>
      </c>
      <c r="C107" s="333">
        <v>0</v>
      </c>
    </row>
    <row r="108" spans="1:3" s="12" customFormat="1" x14ac:dyDescent="0.25">
      <c r="A108" s="13" t="s">
        <v>21</v>
      </c>
      <c r="B108" s="333">
        <v>402097.76</v>
      </c>
      <c r="C108" s="333">
        <v>317256.23</v>
      </c>
    </row>
    <row r="109" spans="1:3" s="12" customFormat="1" x14ac:dyDescent="0.25">
      <c r="A109" s="13" t="s">
        <v>11</v>
      </c>
      <c r="B109" s="333">
        <v>754483.79</v>
      </c>
      <c r="C109" s="333">
        <v>540118.01</v>
      </c>
    </row>
    <row r="110" spans="1:3" s="12" customFormat="1" x14ac:dyDescent="0.25">
      <c r="A110" s="13" t="s">
        <v>12</v>
      </c>
      <c r="B110" s="333">
        <v>8283980.1699999999</v>
      </c>
      <c r="C110" s="334">
        <v>4690993.17</v>
      </c>
    </row>
    <row r="111" spans="1:3" s="12" customFormat="1" x14ac:dyDescent="0.25">
      <c r="A111" s="13" t="s">
        <v>72</v>
      </c>
      <c r="B111" s="333">
        <v>114114.07</v>
      </c>
      <c r="C111" s="334">
        <v>100875.89</v>
      </c>
    </row>
    <row r="112" spans="1:3" s="12" customFormat="1" ht="14.25" customHeight="1" x14ac:dyDescent="0.25">
      <c r="A112" s="13" t="s">
        <v>90</v>
      </c>
      <c r="B112" s="333">
        <v>147500</v>
      </c>
      <c r="C112" s="333">
        <v>147500</v>
      </c>
    </row>
    <row r="113" spans="1:3" s="12" customFormat="1" x14ac:dyDescent="0.25">
      <c r="A113" s="13" t="s">
        <v>5</v>
      </c>
      <c r="B113" s="333">
        <v>78000</v>
      </c>
      <c r="C113" s="334">
        <v>59165.45</v>
      </c>
    </row>
    <row r="114" spans="1:3" s="12" customFormat="1" ht="25.5" x14ac:dyDescent="0.25">
      <c r="A114" s="10" t="s">
        <v>6</v>
      </c>
      <c r="B114" s="333">
        <v>17206553.559999999</v>
      </c>
      <c r="C114" s="333">
        <v>7083553.5600000005</v>
      </c>
    </row>
    <row r="115" spans="1:3" s="12" customFormat="1" ht="25.5" x14ac:dyDescent="0.25">
      <c r="A115" s="10" t="s">
        <v>7</v>
      </c>
      <c r="B115" s="333">
        <v>5427311</v>
      </c>
      <c r="C115" s="333">
        <v>3898687.7699999996</v>
      </c>
    </row>
    <row r="116" spans="1:3" s="12" customFormat="1" x14ac:dyDescent="0.25">
      <c r="A116" s="14"/>
      <c r="B116" s="14"/>
      <c r="C116" s="14"/>
    </row>
    <row r="117" spans="1:3" s="12" customFormat="1" x14ac:dyDescent="0.25">
      <c r="A117" s="15" t="s">
        <v>0</v>
      </c>
      <c r="B117" s="15" t="s">
        <v>2</v>
      </c>
      <c r="C117" s="15" t="s">
        <v>3</v>
      </c>
    </row>
    <row r="118" spans="1:3" s="12" customFormat="1" x14ac:dyDescent="0.25">
      <c r="A118" s="15" t="s">
        <v>1</v>
      </c>
      <c r="B118" s="15">
        <v>2</v>
      </c>
      <c r="C118" s="15">
        <v>3</v>
      </c>
    </row>
    <row r="119" spans="1:3" s="12" customFormat="1" x14ac:dyDescent="0.25">
      <c r="A119" s="3" t="s">
        <v>25</v>
      </c>
      <c r="B119" s="8">
        <f>SUM(B121:B132)</f>
        <v>67523642.25</v>
      </c>
      <c r="C119" s="8">
        <f>SUM(C121:C132)</f>
        <v>39734554.190000005</v>
      </c>
    </row>
    <row r="120" spans="1:3" s="12" customFormat="1" x14ac:dyDescent="0.25">
      <c r="A120" s="10" t="s">
        <v>4</v>
      </c>
      <c r="B120" s="11"/>
      <c r="C120" s="11"/>
    </row>
    <row r="121" spans="1:3" s="12" customFormat="1" x14ac:dyDescent="0.25">
      <c r="A121" s="13" t="s">
        <v>8</v>
      </c>
      <c r="B121" s="333">
        <v>28205344</v>
      </c>
      <c r="C121" s="333">
        <v>19328135.07</v>
      </c>
    </row>
    <row r="122" spans="1:3" s="12" customFormat="1" x14ac:dyDescent="0.25">
      <c r="A122" s="13" t="s">
        <v>13</v>
      </c>
      <c r="B122" s="333">
        <v>53604.74</v>
      </c>
      <c r="C122" s="333">
        <v>31784.1</v>
      </c>
    </row>
    <row r="123" spans="1:3" s="12" customFormat="1" x14ac:dyDescent="0.25">
      <c r="A123" s="13" t="s">
        <v>9</v>
      </c>
      <c r="B123" s="333">
        <v>8518051.2599999998</v>
      </c>
      <c r="C123" s="333">
        <v>5782750.8900000006</v>
      </c>
    </row>
    <row r="124" spans="1:3" s="12" customFormat="1" x14ac:dyDescent="0.25">
      <c r="A124" s="13" t="s">
        <v>10</v>
      </c>
      <c r="B124" s="333">
        <v>146000</v>
      </c>
      <c r="C124" s="333">
        <v>94497.46</v>
      </c>
    </row>
    <row r="125" spans="1:3" s="12" customFormat="1" ht="23.25" x14ac:dyDescent="0.25">
      <c r="A125" s="13" t="s">
        <v>14</v>
      </c>
      <c r="B125" s="333"/>
      <c r="C125" s="333"/>
    </row>
    <row r="126" spans="1:3" s="12" customFormat="1" x14ac:dyDescent="0.25">
      <c r="A126" s="13" t="s">
        <v>21</v>
      </c>
      <c r="B126" s="333">
        <v>465000</v>
      </c>
      <c r="C126" s="333">
        <v>185984.72000000003</v>
      </c>
    </row>
    <row r="127" spans="1:3" s="12" customFormat="1" x14ac:dyDescent="0.25">
      <c r="A127" s="13" t="s">
        <v>11</v>
      </c>
      <c r="B127" s="333">
        <v>371097.98</v>
      </c>
      <c r="C127" s="333">
        <v>116195.38</v>
      </c>
    </row>
    <row r="128" spans="1:3" s="12" customFormat="1" x14ac:dyDescent="0.25">
      <c r="A128" s="13" t="s">
        <v>12</v>
      </c>
      <c r="B128" s="333">
        <v>5791183.25</v>
      </c>
      <c r="C128" s="333">
        <v>2251280.83</v>
      </c>
    </row>
    <row r="129" spans="1:3" s="12" customFormat="1" x14ac:dyDescent="0.25">
      <c r="A129" s="13" t="s">
        <v>72</v>
      </c>
      <c r="B129" s="333">
        <v>182000</v>
      </c>
      <c r="C129" s="333">
        <v>95078.18</v>
      </c>
    </row>
    <row r="130" spans="1:3" s="12" customFormat="1" x14ac:dyDescent="0.25">
      <c r="A130" s="10" t="s">
        <v>5</v>
      </c>
      <c r="B130" s="333"/>
      <c r="C130" s="333"/>
    </row>
    <row r="131" spans="1:3" s="12" customFormat="1" ht="25.5" x14ac:dyDescent="0.25">
      <c r="A131" s="10" t="s">
        <v>6</v>
      </c>
      <c r="B131" s="333">
        <v>16920583</v>
      </c>
      <c r="C131" s="333">
        <v>5847356.21</v>
      </c>
    </row>
    <row r="132" spans="1:3" s="12" customFormat="1" ht="25.5" x14ac:dyDescent="0.25">
      <c r="A132" s="10" t="s">
        <v>7</v>
      </c>
      <c r="B132" s="333">
        <v>6870778.0199999996</v>
      </c>
      <c r="C132" s="333">
        <v>6001491.3499999996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SUM(B138:B149)</f>
        <v>54451212.93</v>
      </c>
      <c r="C136" s="8">
        <f>SUM(C138:C149)</f>
        <v>27129841.349999998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9" t="s">
        <v>8</v>
      </c>
      <c r="B138" s="336">
        <v>20816281</v>
      </c>
      <c r="C138" s="336">
        <v>12517928.989999998</v>
      </c>
    </row>
    <row r="139" spans="1:3" s="12" customFormat="1" x14ac:dyDescent="0.25">
      <c r="A139" s="19" t="s">
        <v>13</v>
      </c>
      <c r="B139" s="336"/>
      <c r="C139" s="336"/>
    </row>
    <row r="140" spans="1:3" s="12" customFormat="1" x14ac:dyDescent="0.25">
      <c r="A140" s="19" t="s">
        <v>9</v>
      </c>
      <c r="B140" s="336">
        <v>6286519</v>
      </c>
      <c r="C140" s="336">
        <v>4813248.82</v>
      </c>
    </row>
    <row r="141" spans="1:3" s="12" customFormat="1" x14ac:dyDescent="0.25">
      <c r="A141" s="19" t="s">
        <v>10</v>
      </c>
      <c r="B141" s="336">
        <v>60000</v>
      </c>
      <c r="C141" s="336">
        <v>48989.619999999995</v>
      </c>
    </row>
    <row r="142" spans="1:3" s="12" customFormat="1" ht="27" customHeight="1" x14ac:dyDescent="0.25">
      <c r="A142" s="19" t="s">
        <v>14</v>
      </c>
      <c r="B142" s="336"/>
      <c r="C142" s="336"/>
    </row>
    <row r="143" spans="1:3" s="12" customFormat="1" x14ac:dyDescent="0.25">
      <c r="A143" s="19" t="s">
        <v>15</v>
      </c>
      <c r="B143" s="336">
        <v>300000</v>
      </c>
      <c r="C143" s="336">
        <v>199211.23</v>
      </c>
    </row>
    <row r="144" spans="1:3" s="12" customFormat="1" x14ac:dyDescent="0.25">
      <c r="A144" s="19" t="s">
        <v>11</v>
      </c>
      <c r="B144" s="336">
        <v>167000</v>
      </c>
      <c r="C144" s="336">
        <v>139189.5</v>
      </c>
    </row>
    <row r="145" spans="1:3" s="12" customFormat="1" x14ac:dyDescent="0.25">
      <c r="A145" s="19" t="s">
        <v>12</v>
      </c>
      <c r="B145" s="336">
        <v>4908612</v>
      </c>
      <c r="C145" s="336">
        <v>4132195.13</v>
      </c>
    </row>
    <row r="146" spans="1:3" s="12" customFormat="1" x14ac:dyDescent="0.25">
      <c r="A146" s="10" t="s">
        <v>5</v>
      </c>
      <c r="B146" s="336">
        <v>120200</v>
      </c>
      <c r="C146" s="336">
        <v>48547.99</v>
      </c>
    </row>
    <row r="147" spans="1:3" s="12" customFormat="1" ht="25.5" x14ac:dyDescent="0.25">
      <c r="A147" s="10" t="s">
        <v>101</v>
      </c>
      <c r="B147" s="336">
        <v>74100</v>
      </c>
      <c r="C147" s="336">
        <v>116366.96</v>
      </c>
    </row>
    <row r="148" spans="1:3" s="12" customFormat="1" ht="25.5" x14ac:dyDescent="0.25">
      <c r="A148" s="10" t="s">
        <v>6</v>
      </c>
      <c r="B148" s="336">
        <v>14010700</v>
      </c>
      <c r="C148" s="336">
        <v>469097</v>
      </c>
    </row>
    <row r="149" spans="1:3" s="12" customFormat="1" ht="25.5" x14ac:dyDescent="0.25">
      <c r="A149" s="10" t="s">
        <v>7</v>
      </c>
      <c r="B149" s="336">
        <v>7707800.9299999997</v>
      </c>
      <c r="C149" s="336">
        <v>4645066.1100000003</v>
      </c>
    </row>
    <row r="150" spans="1:3" s="12" customFormat="1" x14ac:dyDescent="0.25">
      <c r="A150" s="14"/>
      <c r="B150" s="14"/>
      <c r="C150" s="14"/>
    </row>
    <row r="151" spans="1:3" s="12" customFormat="1" x14ac:dyDescent="0.25">
      <c r="A151" s="21" t="s">
        <v>0</v>
      </c>
      <c r="B151" s="21" t="s">
        <v>2</v>
      </c>
      <c r="C151" s="21" t="s">
        <v>3</v>
      </c>
    </row>
    <row r="152" spans="1:3" s="12" customFormat="1" x14ac:dyDescent="0.25">
      <c r="A152" s="21" t="s">
        <v>1</v>
      </c>
      <c r="B152" s="21">
        <v>2</v>
      </c>
      <c r="C152" s="21">
        <v>3</v>
      </c>
    </row>
    <row r="153" spans="1:3" s="12" customFormat="1" x14ac:dyDescent="0.25">
      <c r="A153" s="4" t="s">
        <v>27</v>
      </c>
      <c r="B153" s="76">
        <f>B155+B157+B158+B159+B161+B162+B164+B165+B166+B156+B160+B163</f>
        <v>96438500</v>
      </c>
      <c r="C153" s="76">
        <f>C155+C157+C158+C159+C161+C162+C164+C165+C166+C156+C160+C163</f>
        <v>72477634.260000005</v>
      </c>
    </row>
    <row r="154" spans="1:3" s="12" customFormat="1" x14ac:dyDescent="0.25">
      <c r="A154" s="23" t="s">
        <v>4</v>
      </c>
      <c r="B154" s="77"/>
      <c r="C154" s="77"/>
    </row>
    <row r="155" spans="1:3" s="12" customFormat="1" x14ac:dyDescent="0.25">
      <c r="A155" s="264" t="s">
        <v>8</v>
      </c>
      <c r="B155" s="329">
        <v>69550000</v>
      </c>
      <c r="C155" s="329">
        <v>52129303.770000003</v>
      </c>
    </row>
    <row r="156" spans="1:3" s="12" customFormat="1" x14ac:dyDescent="0.25">
      <c r="A156" s="264" t="s">
        <v>83</v>
      </c>
      <c r="B156" s="329">
        <v>65100</v>
      </c>
      <c r="C156" s="329">
        <v>70696.23</v>
      </c>
    </row>
    <row r="157" spans="1:3" s="12" customFormat="1" x14ac:dyDescent="0.25">
      <c r="A157" s="264" t="s">
        <v>9</v>
      </c>
      <c r="B157" s="329">
        <v>21004100</v>
      </c>
      <c r="C157" s="329">
        <v>15588088.539999999</v>
      </c>
    </row>
    <row r="158" spans="1:3" s="12" customFormat="1" x14ac:dyDescent="0.25">
      <c r="A158" s="264" t="s">
        <v>10</v>
      </c>
      <c r="B158" s="329">
        <v>94000</v>
      </c>
      <c r="C158" s="329">
        <v>63771.63</v>
      </c>
    </row>
    <row r="159" spans="1:3" s="12" customFormat="1" x14ac:dyDescent="0.25">
      <c r="A159" s="264" t="s">
        <v>15</v>
      </c>
      <c r="B159" s="329">
        <v>640500</v>
      </c>
      <c r="C159" s="329">
        <v>417056.27</v>
      </c>
    </row>
    <row r="160" spans="1:3" s="12" customFormat="1" ht="23.25" x14ac:dyDescent="0.25">
      <c r="A160" s="264" t="s">
        <v>14</v>
      </c>
      <c r="B160" s="329"/>
      <c r="C160" s="329"/>
    </row>
    <row r="161" spans="1:3" s="12" customFormat="1" x14ac:dyDescent="0.25">
      <c r="A161" s="264" t="s">
        <v>11</v>
      </c>
      <c r="B161" s="329">
        <v>481400</v>
      </c>
      <c r="C161" s="329">
        <v>245179</v>
      </c>
    </row>
    <row r="162" spans="1:3" s="12" customFormat="1" x14ac:dyDescent="0.25">
      <c r="A162" s="264" t="s">
        <v>12</v>
      </c>
      <c r="B162" s="329">
        <v>871000</v>
      </c>
      <c r="C162" s="329">
        <v>772030.28</v>
      </c>
    </row>
    <row r="163" spans="1:3" s="12" customFormat="1" x14ac:dyDescent="0.25">
      <c r="A163" s="264" t="s">
        <v>74</v>
      </c>
      <c r="B163" s="329">
        <v>137000</v>
      </c>
      <c r="C163" s="329">
        <v>33895.93</v>
      </c>
    </row>
    <row r="164" spans="1:3" s="12" customFormat="1" x14ac:dyDescent="0.25">
      <c r="A164" s="265" t="s">
        <v>5</v>
      </c>
      <c r="B164" s="329">
        <v>161900</v>
      </c>
      <c r="C164" s="329">
        <v>43201</v>
      </c>
    </row>
    <row r="165" spans="1:3" s="12" customFormat="1" ht="25.5" x14ac:dyDescent="0.25">
      <c r="A165" s="265" t="s">
        <v>6</v>
      </c>
      <c r="B165" s="329">
        <v>272000</v>
      </c>
      <c r="C165" s="329">
        <v>188080</v>
      </c>
    </row>
    <row r="166" spans="1:3" s="12" customFormat="1" ht="25.5" x14ac:dyDescent="0.25">
      <c r="A166" s="265" t="s">
        <v>7</v>
      </c>
      <c r="B166" s="329">
        <v>3161500</v>
      </c>
      <c r="C166" s="329">
        <v>2926331.61</v>
      </c>
    </row>
    <row r="167" spans="1:3" s="12" customFormat="1" x14ac:dyDescent="0.25">
      <c r="A167" s="287"/>
      <c r="B167" s="329"/>
      <c r="C167" s="329"/>
    </row>
    <row r="168" spans="1:3" s="12" customFormat="1" x14ac:dyDescent="0.25">
      <c r="A168" s="14"/>
      <c r="B168" s="329"/>
      <c r="C168" s="329"/>
    </row>
    <row r="169" spans="1:3" s="12" customFormat="1" x14ac:dyDescent="0.25">
      <c r="A169" s="15" t="s">
        <v>0</v>
      </c>
      <c r="B169" s="15" t="s">
        <v>2</v>
      </c>
      <c r="C169" s="15" t="s">
        <v>3</v>
      </c>
    </row>
    <row r="170" spans="1:3" s="12" customFormat="1" x14ac:dyDescent="0.25">
      <c r="A170" s="15" t="s">
        <v>1</v>
      </c>
      <c r="B170" s="15">
        <v>2</v>
      </c>
      <c r="C170" s="15">
        <v>3</v>
      </c>
    </row>
    <row r="171" spans="1:3" s="12" customFormat="1" x14ac:dyDescent="0.25">
      <c r="A171" s="3" t="s">
        <v>28</v>
      </c>
      <c r="B171" s="324">
        <f>SUM(B173:B184)</f>
        <v>22120700</v>
      </c>
      <c r="C171" s="324">
        <f>SUM(C173:C184)</f>
        <v>16447398.140000001</v>
      </c>
    </row>
    <row r="172" spans="1:3" s="12" customFormat="1" x14ac:dyDescent="0.25">
      <c r="A172" s="10" t="s">
        <v>4</v>
      </c>
      <c r="B172" s="259"/>
      <c r="C172" s="259"/>
    </row>
    <row r="173" spans="1:3" s="12" customFormat="1" x14ac:dyDescent="0.25">
      <c r="A173" s="13" t="s">
        <v>8</v>
      </c>
      <c r="B173" s="336">
        <v>14531358.33</v>
      </c>
      <c r="C173" s="336">
        <v>10903358.33</v>
      </c>
    </row>
    <row r="174" spans="1:3" s="12" customFormat="1" x14ac:dyDescent="0.25">
      <c r="A174" s="326" t="s">
        <v>95</v>
      </c>
      <c r="B174" s="336">
        <v>3641.67</v>
      </c>
      <c r="C174" s="336">
        <v>3641.67</v>
      </c>
    </row>
    <row r="175" spans="1:3" s="12" customFormat="1" x14ac:dyDescent="0.25">
      <c r="A175" s="13" t="s">
        <v>13</v>
      </c>
      <c r="B175" s="336"/>
      <c r="C175" s="336"/>
    </row>
    <row r="176" spans="1:3" s="12" customFormat="1" x14ac:dyDescent="0.25">
      <c r="A176" s="13" t="s">
        <v>9</v>
      </c>
      <c r="B176" s="336">
        <v>4390000</v>
      </c>
      <c r="C176" s="331">
        <v>3245785.64</v>
      </c>
    </row>
    <row r="177" spans="1:3" s="12" customFormat="1" x14ac:dyDescent="0.25">
      <c r="A177" s="13" t="s">
        <v>10</v>
      </c>
      <c r="B177" s="336"/>
      <c r="C177" s="336"/>
    </row>
    <row r="178" spans="1:3" s="12" customFormat="1" ht="23.25" x14ac:dyDescent="0.25">
      <c r="A178" s="13" t="s">
        <v>14</v>
      </c>
      <c r="B178" s="336"/>
      <c r="C178" s="336"/>
    </row>
    <row r="179" spans="1:3" s="12" customFormat="1" x14ac:dyDescent="0.25">
      <c r="A179" s="13" t="s">
        <v>11</v>
      </c>
      <c r="B179" s="336">
        <v>96061</v>
      </c>
      <c r="C179" s="336">
        <v>90200</v>
      </c>
    </row>
    <row r="180" spans="1:3" s="12" customFormat="1" x14ac:dyDescent="0.25">
      <c r="A180" s="13" t="s">
        <v>12</v>
      </c>
      <c r="B180" s="336">
        <v>648760</v>
      </c>
      <c r="C180" s="336">
        <v>588760</v>
      </c>
    </row>
    <row r="181" spans="1:3" s="12" customFormat="1" x14ac:dyDescent="0.25">
      <c r="A181" s="13" t="s">
        <v>72</v>
      </c>
      <c r="B181" s="336">
        <v>23638.5</v>
      </c>
      <c r="C181" s="336">
        <v>23638.5</v>
      </c>
    </row>
    <row r="182" spans="1:3" s="12" customFormat="1" x14ac:dyDescent="0.25">
      <c r="A182" s="10" t="s">
        <v>5</v>
      </c>
      <c r="B182" s="336">
        <v>0</v>
      </c>
      <c r="C182" s="336">
        <v>0</v>
      </c>
    </row>
    <row r="183" spans="1:3" s="12" customFormat="1" ht="25.5" x14ac:dyDescent="0.25">
      <c r="A183" s="10" t="s">
        <v>6</v>
      </c>
      <c r="B183" s="336">
        <v>849026.5</v>
      </c>
      <c r="C183" s="336">
        <v>160970</v>
      </c>
    </row>
    <row r="184" spans="1:3" s="12" customFormat="1" ht="25.5" x14ac:dyDescent="0.25">
      <c r="A184" s="10" t="s">
        <v>7</v>
      </c>
      <c r="B184" s="336">
        <v>1578214</v>
      </c>
      <c r="C184" s="336">
        <v>1431044</v>
      </c>
    </row>
    <row r="185" spans="1:3" s="12" customFormat="1" x14ac:dyDescent="0.25">
      <c r="A185" s="14"/>
      <c r="B185" s="14"/>
      <c r="C185" s="14"/>
    </row>
    <row r="186" spans="1:3" s="12" customFormat="1" x14ac:dyDescent="0.25">
      <c r="A186" s="15" t="s">
        <v>0</v>
      </c>
      <c r="B186" s="15" t="s">
        <v>2</v>
      </c>
      <c r="C186" s="15" t="s">
        <v>3</v>
      </c>
    </row>
    <row r="187" spans="1:3" s="12" customFormat="1" x14ac:dyDescent="0.25">
      <c r="A187" s="15" t="s">
        <v>1</v>
      </c>
      <c r="B187" s="15">
        <v>2</v>
      </c>
      <c r="C187" s="15">
        <v>3</v>
      </c>
    </row>
    <row r="188" spans="1:3" s="12" customFormat="1" x14ac:dyDescent="0.25">
      <c r="A188" s="3" t="s">
        <v>29</v>
      </c>
      <c r="B188" s="8">
        <f>SUM(B190:B203)</f>
        <v>22145543.859999999</v>
      </c>
      <c r="C188" s="8">
        <f>SUM(C190:C203)</f>
        <v>16183360.989999998</v>
      </c>
    </row>
    <row r="189" spans="1:3" s="12" customFormat="1" x14ac:dyDescent="0.25">
      <c r="A189" s="10" t="s">
        <v>4</v>
      </c>
      <c r="B189" s="11"/>
      <c r="C189" s="11">
        <v>0</v>
      </c>
    </row>
    <row r="190" spans="1:3" s="12" customFormat="1" x14ac:dyDescent="0.25">
      <c r="A190" s="337" t="s">
        <v>8</v>
      </c>
      <c r="B190" s="336">
        <v>13460815</v>
      </c>
      <c r="C190" s="336">
        <v>10040034.939999999</v>
      </c>
    </row>
    <row r="191" spans="1:3" s="12" customFormat="1" ht="23.25" x14ac:dyDescent="0.25">
      <c r="A191" s="337" t="s">
        <v>76</v>
      </c>
      <c r="B191" s="336">
        <v>9185</v>
      </c>
      <c r="C191" s="336">
        <v>9185</v>
      </c>
    </row>
    <row r="192" spans="1:3" s="12" customFormat="1" ht="23.25" x14ac:dyDescent="0.25">
      <c r="A192" s="337" t="s">
        <v>49</v>
      </c>
      <c r="B192" s="336">
        <v>5819.35</v>
      </c>
      <c r="C192" s="336">
        <v>4812</v>
      </c>
    </row>
    <row r="193" spans="1:3" s="12" customFormat="1" x14ac:dyDescent="0.25">
      <c r="A193" s="337" t="s">
        <v>9</v>
      </c>
      <c r="B193" s="336">
        <v>4077000</v>
      </c>
      <c r="C193" s="336">
        <v>2979804.82</v>
      </c>
    </row>
    <row r="194" spans="1:3" s="12" customFormat="1" x14ac:dyDescent="0.25">
      <c r="A194" s="337" t="s">
        <v>10</v>
      </c>
      <c r="B194" s="336">
        <v>34280</v>
      </c>
      <c r="C194" s="336">
        <v>18575.29</v>
      </c>
    </row>
    <row r="195" spans="1:3" s="12" customFormat="1" x14ac:dyDescent="0.25">
      <c r="A195" s="337" t="s">
        <v>11</v>
      </c>
      <c r="B195" s="336">
        <v>239000</v>
      </c>
      <c r="C195" s="336">
        <v>140470.20000000001</v>
      </c>
    </row>
    <row r="196" spans="1:3" s="12" customFormat="1" x14ac:dyDescent="0.25">
      <c r="A196" s="337" t="s">
        <v>12</v>
      </c>
      <c r="B196" s="336">
        <v>902119</v>
      </c>
      <c r="C196" s="336">
        <v>340048</v>
      </c>
    </row>
    <row r="197" spans="1:3" s="12" customFormat="1" x14ac:dyDescent="0.25">
      <c r="A197" s="338" t="s">
        <v>5</v>
      </c>
      <c r="B197" s="336">
        <v>107500</v>
      </c>
      <c r="C197" s="336">
        <v>24413.43</v>
      </c>
    </row>
    <row r="198" spans="1:3" s="12" customFormat="1" x14ac:dyDescent="0.25">
      <c r="A198" s="338" t="s">
        <v>72</v>
      </c>
      <c r="B198" s="336">
        <v>28000</v>
      </c>
      <c r="C198" s="336">
        <v>13096.19</v>
      </c>
    </row>
    <row r="199" spans="1:3" s="12" customFormat="1" ht="25.5" x14ac:dyDescent="0.25">
      <c r="A199" s="338" t="s">
        <v>84</v>
      </c>
      <c r="B199" s="336">
        <v>30000</v>
      </c>
      <c r="C199" s="336">
        <v>250</v>
      </c>
    </row>
    <row r="200" spans="1:3" s="12" customFormat="1" ht="25.5" x14ac:dyDescent="0.25">
      <c r="A200" s="338" t="s">
        <v>6</v>
      </c>
      <c r="B200" s="336">
        <v>196050</v>
      </c>
      <c r="C200" s="336">
        <v>118488.1</v>
      </c>
    </row>
    <row r="201" spans="1:3" s="12" customFormat="1" ht="25.5" x14ac:dyDescent="0.25">
      <c r="A201" s="338" t="s">
        <v>7</v>
      </c>
      <c r="B201" s="336">
        <v>2669669.5099999998</v>
      </c>
      <c r="C201" s="336">
        <v>2275955.38</v>
      </c>
    </row>
    <row r="202" spans="1:3" s="12" customFormat="1" x14ac:dyDescent="0.25">
      <c r="A202" s="293" t="s">
        <v>16</v>
      </c>
      <c r="B202" s="336">
        <v>250000</v>
      </c>
      <c r="C202" s="336">
        <v>172665</v>
      </c>
    </row>
    <row r="203" spans="1:3" s="12" customFormat="1" x14ac:dyDescent="0.25">
      <c r="A203" s="293" t="s">
        <v>15</v>
      </c>
      <c r="B203" s="336">
        <v>136106</v>
      </c>
      <c r="C203" s="336">
        <v>45562.64</v>
      </c>
    </row>
    <row r="204" spans="1:3" s="12" customFormat="1" x14ac:dyDescent="0.25">
      <c r="A204" s="14"/>
      <c r="B204" s="14"/>
      <c r="C204" s="14"/>
    </row>
    <row r="205" spans="1:3" s="12" customFormat="1" x14ac:dyDescent="0.25">
      <c r="A205" s="15" t="s">
        <v>0</v>
      </c>
      <c r="B205" s="15" t="s">
        <v>2</v>
      </c>
      <c r="C205" s="15" t="s">
        <v>3</v>
      </c>
    </row>
    <row r="206" spans="1:3" s="12" customFormat="1" x14ac:dyDescent="0.25">
      <c r="A206" s="15" t="s">
        <v>1</v>
      </c>
      <c r="B206" s="15">
        <v>2</v>
      </c>
      <c r="C206" s="15">
        <v>3</v>
      </c>
    </row>
    <row r="207" spans="1:3" s="12" customFormat="1" x14ac:dyDescent="0.25">
      <c r="A207" s="3" t="s">
        <v>36</v>
      </c>
      <c r="B207" s="324">
        <f>B209+B211+B212+B214+B215+B216+B217+B218+B219+B210+B213+B221</f>
        <v>8449468.2300000004</v>
      </c>
      <c r="C207" s="324">
        <f>C209+C211+C212+C214+C215+C216+C217+C218+C219+C210+C213+C221</f>
        <v>6274946.79</v>
      </c>
    </row>
    <row r="208" spans="1:3" s="12" customFormat="1" x14ac:dyDescent="0.25">
      <c r="A208" s="10" t="s">
        <v>4</v>
      </c>
      <c r="B208" s="259"/>
      <c r="C208" s="259"/>
    </row>
    <row r="209" spans="1:3" s="12" customFormat="1" x14ac:dyDescent="0.25">
      <c r="A209" s="326" t="s">
        <v>8</v>
      </c>
      <c r="B209" s="333">
        <v>6000000</v>
      </c>
      <c r="C209" s="336">
        <v>4463128.1500000004</v>
      </c>
    </row>
    <row r="210" spans="1:3" s="12" customFormat="1" x14ac:dyDescent="0.25">
      <c r="A210" s="326" t="s">
        <v>13</v>
      </c>
      <c r="B210" s="333">
        <v>2400</v>
      </c>
      <c r="C210" s="336">
        <v>315</v>
      </c>
    </row>
    <row r="211" spans="1:3" s="12" customFormat="1" x14ac:dyDescent="0.25">
      <c r="A211" s="326" t="s">
        <v>9</v>
      </c>
      <c r="B211" s="333">
        <v>1802000</v>
      </c>
      <c r="C211" s="336">
        <v>1341834.3600000001</v>
      </c>
    </row>
    <row r="212" spans="1:3" s="12" customFormat="1" ht="23.25" x14ac:dyDescent="0.25">
      <c r="A212" s="326" t="s">
        <v>84</v>
      </c>
      <c r="B212" s="333">
        <v>10000</v>
      </c>
      <c r="C212" s="336">
        <v>9391.59</v>
      </c>
    </row>
    <row r="213" spans="1:3" s="12" customFormat="1" x14ac:dyDescent="0.25">
      <c r="A213" s="326" t="s">
        <v>10</v>
      </c>
      <c r="B213" s="333">
        <v>32770</v>
      </c>
      <c r="C213" s="336">
        <v>21980.51</v>
      </c>
    </row>
    <row r="214" spans="1:3" s="12" customFormat="1" ht="23.25" x14ac:dyDescent="0.25">
      <c r="A214" s="326" t="s">
        <v>14</v>
      </c>
      <c r="B214" s="333">
        <v>0</v>
      </c>
      <c r="C214" s="336"/>
    </row>
    <row r="215" spans="1:3" s="12" customFormat="1" x14ac:dyDescent="0.25">
      <c r="A215" s="326" t="s">
        <v>15</v>
      </c>
      <c r="B215" s="333">
        <v>95600</v>
      </c>
      <c r="C215" s="336">
        <v>34790.74</v>
      </c>
    </row>
    <row r="216" spans="1:3" s="12" customFormat="1" x14ac:dyDescent="0.25">
      <c r="A216" s="326" t="s">
        <v>11</v>
      </c>
      <c r="B216" s="333">
        <v>82975.12</v>
      </c>
      <c r="C216" s="336">
        <v>60914.3</v>
      </c>
    </row>
    <row r="217" spans="1:3" s="12" customFormat="1" x14ac:dyDescent="0.25">
      <c r="A217" s="326" t="s">
        <v>12</v>
      </c>
      <c r="B217" s="333">
        <v>76800</v>
      </c>
      <c r="C217" s="336">
        <v>42908</v>
      </c>
    </row>
    <row r="218" spans="1:3" s="12" customFormat="1" x14ac:dyDescent="0.25">
      <c r="A218" s="326" t="s">
        <v>72</v>
      </c>
      <c r="B218" s="333">
        <v>11000</v>
      </c>
      <c r="C218" s="336">
        <v>8317.51</v>
      </c>
    </row>
    <row r="219" spans="1:3" s="12" customFormat="1" x14ac:dyDescent="0.25">
      <c r="A219" s="327" t="s">
        <v>5</v>
      </c>
      <c r="B219" s="333">
        <v>24442</v>
      </c>
      <c r="C219" s="336">
        <v>11652.53</v>
      </c>
    </row>
    <row r="220" spans="1:3" s="12" customFormat="1" ht="25.5" x14ac:dyDescent="0.25">
      <c r="A220" s="327" t="s">
        <v>6</v>
      </c>
      <c r="B220" s="333">
        <v>0</v>
      </c>
      <c r="C220" s="336">
        <v>0</v>
      </c>
    </row>
    <row r="221" spans="1:3" s="12" customFormat="1" ht="25.5" x14ac:dyDescent="0.25">
      <c r="A221" s="327" t="s">
        <v>7</v>
      </c>
      <c r="B221" s="333">
        <v>311481.11</v>
      </c>
      <c r="C221" s="336">
        <v>279714.09999999998</v>
      </c>
    </row>
    <row r="222" spans="1:3" s="12" customFormat="1" x14ac:dyDescent="0.25">
      <c r="A222" s="10"/>
      <c r="B222" s="333"/>
      <c r="C222" s="333"/>
    </row>
    <row r="223" spans="1:3" s="12" customFormat="1" x14ac:dyDescent="0.25">
      <c r="A223" s="15" t="s">
        <v>0</v>
      </c>
      <c r="B223" s="15" t="s">
        <v>2</v>
      </c>
      <c r="C223" s="15" t="s">
        <v>3</v>
      </c>
    </row>
    <row r="224" spans="1:3" s="12" customFormat="1" x14ac:dyDescent="0.25">
      <c r="A224" s="15" t="s">
        <v>1</v>
      </c>
      <c r="B224" s="15">
        <v>2</v>
      </c>
      <c r="C224" s="15">
        <v>3</v>
      </c>
    </row>
    <row r="225" spans="1:3" s="12" customFormat="1" x14ac:dyDescent="0.25">
      <c r="A225" s="3" t="s">
        <v>31</v>
      </c>
      <c r="B225" s="324">
        <f>SUM(B227:B237)</f>
        <v>5540800</v>
      </c>
      <c r="C225" s="324">
        <f>SUM(C227:C237)</f>
        <v>4190537.92</v>
      </c>
    </row>
    <row r="226" spans="1:3" s="12" customFormat="1" x14ac:dyDescent="0.25">
      <c r="A226" s="10" t="s">
        <v>4</v>
      </c>
      <c r="B226" s="259"/>
      <c r="C226" s="259"/>
    </row>
    <row r="227" spans="1:3" s="12" customFormat="1" x14ac:dyDescent="0.25">
      <c r="A227" s="326" t="s">
        <v>8</v>
      </c>
      <c r="B227" s="333">
        <v>3900000</v>
      </c>
      <c r="C227" s="343">
        <v>2920493.91</v>
      </c>
    </row>
    <row r="228" spans="1:3" s="12" customFormat="1" x14ac:dyDescent="0.25">
      <c r="A228" s="326" t="s">
        <v>13</v>
      </c>
      <c r="B228" s="333">
        <v>2000</v>
      </c>
      <c r="C228" s="343"/>
    </row>
    <row r="229" spans="1:3" s="12" customFormat="1" x14ac:dyDescent="0.25">
      <c r="A229" s="326" t="s">
        <v>9</v>
      </c>
      <c r="B229" s="333">
        <v>1177800</v>
      </c>
      <c r="C229" s="343">
        <v>880685.47</v>
      </c>
    </row>
    <row r="230" spans="1:3" s="12" customFormat="1" x14ac:dyDescent="0.25">
      <c r="A230" s="326" t="s">
        <v>10</v>
      </c>
      <c r="B230" s="333">
        <v>11190</v>
      </c>
      <c r="C230" s="344">
        <v>7586.85</v>
      </c>
    </row>
    <row r="231" spans="1:3" s="12" customFormat="1" x14ac:dyDescent="0.25">
      <c r="A231" s="326" t="s">
        <v>30</v>
      </c>
      <c r="B231" s="333">
        <v>51444</v>
      </c>
      <c r="C231" s="343">
        <v>37663.39</v>
      </c>
    </row>
    <row r="232" spans="1:3" s="12" customFormat="1" x14ac:dyDescent="0.25">
      <c r="A232" s="326" t="s">
        <v>11</v>
      </c>
      <c r="B232" s="333">
        <v>18500</v>
      </c>
      <c r="C232" s="343">
        <v>11184.91</v>
      </c>
    </row>
    <row r="233" spans="1:3" s="12" customFormat="1" x14ac:dyDescent="0.25">
      <c r="A233" s="326" t="s">
        <v>12</v>
      </c>
      <c r="B233" s="333">
        <v>151056</v>
      </c>
      <c r="C233" s="343">
        <v>100337</v>
      </c>
    </row>
    <row r="234" spans="1:3" s="12" customFormat="1" x14ac:dyDescent="0.25">
      <c r="A234" s="326" t="s">
        <v>82</v>
      </c>
      <c r="B234" s="333">
        <v>10000</v>
      </c>
      <c r="C234" s="343">
        <v>8014.59</v>
      </c>
    </row>
    <row r="235" spans="1:3" s="12" customFormat="1" x14ac:dyDescent="0.25">
      <c r="A235" s="327" t="s">
        <v>5</v>
      </c>
      <c r="B235" s="333">
        <v>8600</v>
      </c>
      <c r="C235" s="343">
        <v>2898</v>
      </c>
    </row>
    <row r="236" spans="1:3" s="12" customFormat="1" ht="25.5" x14ac:dyDescent="0.25">
      <c r="A236" s="327" t="s">
        <v>6</v>
      </c>
      <c r="B236" s="333"/>
      <c r="C236" s="343"/>
    </row>
    <row r="237" spans="1:3" s="12" customFormat="1" ht="25.5" x14ac:dyDescent="0.25">
      <c r="A237" s="327" t="s">
        <v>7</v>
      </c>
      <c r="B237" s="333">
        <v>210210</v>
      </c>
      <c r="C237" s="343">
        <v>221673.8</v>
      </c>
    </row>
    <row r="238" spans="1:3" s="12" customFormat="1" x14ac:dyDescent="0.25">
      <c r="A238" s="14"/>
      <c r="B238" s="14"/>
      <c r="C238" s="14"/>
    </row>
    <row r="239" spans="1:3" s="12" customFormat="1" x14ac:dyDescent="0.25">
      <c r="A239" s="15" t="s">
        <v>0</v>
      </c>
      <c r="B239" s="15" t="s">
        <v>2</v>
      </c>
      <c r="C239" s="15" t="s">
        <v>3</v>
      </c>
    </row>
    <row r="240" spans="1:3" s="12" customFormat="1" x14ac:dyDescent="0.25">
      <c r="A240" s="15" t="s">
        <v>1</v>
      </c>
      <c r="B240" s="15">
        <v>2</v>
      </c>
      <c r="C240" s="15">
        <v>3</v>
      </c>
    </row>
    <row r="241" spans="1:3" s="12" customFormat="1" ht="25.5" x14ac:dyDescent="0.25">
      <c r="A241" s="3" t="s">
        <v>34</v>
      </c>
      <c r="B241" s="8">
        <f>SUM(B243:B255)</f>
        <v>42790650</v>
      </c>
      <c r="C241" s="8">
        <f>SUM(C243:C255)</f>
        <v>30867678.840000004</v>
      </c>
    </row>
    <row r="242" spans="1:3" s="12" customFormat="1" x14ac:dyDescent="0.25">
      <c r="A242" s="10" t="s">
        <v>4</v>
      </c>
      <c r="B242" s="11"/>
      <c r="C242" s="11"/>
    </row>
    <row r="243" spans="1:3" s="12" customFormat="1" x14ac:dyDescent="0.25">
      <c r="A243" s="13" t="s">
        <v>8</v>
      </c>
      <c r="B243" s="333">
        <v>27430300</v>
      </c>
      <c r="C243" s="333">
        <v>20213114.030000001</v>
      </c>
    </row>
    <row r="244" spans="1:3" s="12" customFormat="1" x14ac:dyDescent="0.25">
      <c r="A244" s="13" t="s">
        <v>13</v>
      </c>
      <c r="B244" s="333">
        <v>42600</v>
      </c>
      <c r="C244" s="333">
        <v>21100</v>
      </c>
    </row>
    <row r="245" spans="1:3" s="12" customFormat="1" x14ac:dyDescent="0.25">
      <c r="A245" s="13" t="s">
        <v>9</v>
      </c>
      <c r="B245" s="333">
        <v>8208900</v>
      </c>
      <c r="C245" s="333">
        <v>6023634.8100000005</v>
      </c>
    </row>
    <row r="246" spans="1:3" s="12" customFormat="1" x14ac:dyDescent="0.25">
      <c r="A246" s="13" t="s">
        <v>10</v>
      </c>
      <c r="B246" s="333">
        <v>17755</v>
      </c>
      <c r="C246" s="333">
        <v>13105</v>
      </c>
    </row>
    <row r="247" spans="1:3" s="12" customFormat="1" x14ac:dyDescent="0.25">
      <c r="A247" s="13" t="s">
        <v>15</v>
      </c>
      <c r="B247" s="333">
        <v>416</v>
      </c>
      <c r="C247" s="333"/>
    </row>
    <row r="248" spans="1:3" s="12" customFormat="1" x14ac:dyDescent="0.25">
      <c r="A248" s="13" t="s">
        <v>33</v>
      </c>
      <c r="B248" s="333"/>
      <c r="C248" s="333"/>
    </row>
    <row r="249" spans="1:3" s="12" customFormat="1" x14ac:dyDescent="0.25">
      <c r="A249" s="13" t="s">
        <v>11</v>
      </c>
      <c r="B249" s="333">
        <v>268789</v>
      </c>
      <c r="C249" s="333">
        <v>217647</v>
      </c>
    </row>
    <row r="250" spans="1:3" s="12" customFormat="1" x14ac:dyDescent="0.25">
      <c r="A250" s="13" t="s">
        <v>12</v>
      </c>
      <c r="B250" s="333">
        <v>849909</v>
      </c>
      <c r="C250" s="333">
        <v>707959.49</v>
      </c>
    </row>
    <row r="251" spans="1:3" s="12" customFormat="1" x14ac:dyDescent="0.25">
      <c r="A251" s="10" t="s">
        <v>5</v>
      </c>
      <c r="B251" s="333"/>
      <c r="C251" s="333"/>
    </row>
    <row r="252" spans="1:3" s="12" customFormat="1" ht="25.5" x14ac:dyDescent="0.25">
      <c r="A252" s="10" t="s">
        <v>6</v>
      </c>
      <c r="B252" s="333">
        <v>2804541</v>
      </c>
      <c r="C252" s="333">
        <v>2804540.73</v>
      </c>
    </row>
    <row r="253" spans="1:3" s="12" customFormat="1" ht="25.5" x14ac:dyDescent="0.25">
      <c r="A253" s="10" t="s">
        <v>7</v>
      </c>
      <c r="B253" s="333">
        <v>3134440</v>
      </c>
      <c r="C253" s="333">
        <v>837597.78</v>
      </c>
    </row>
    <row r="254" spans="1:3" s="12" customFormat="1" x14ac:dyDescent="0.25">
      <c r="A254" s="6" t="s">
        <v>37</v>
      </c>
      <c r="B254" s="333">
        <v>27706</v>
      </c>
      <c r="C254" s="333">
        <v>23686</v>
      </c>
    </row>
    <row r="255" spans="1:3" s="12" customFormat="1" x14ac:dyDescent="0.25">
      <c r="A255" s="6" t="s">
        <v>38</v>
      </c>
      <c r="B255" s="333">
        <v>5294</v>
      </c>
      <c r="C255" s="333">
        <v>5294</v>
      </c>
    </row>
    <row r="256" spans="1:3" s="12" customFormat="1" x14ac:dyDescent="0.25">
      <c r="A256" s="14"/>
      <c r="B256" s="14"/>
      <c r="C256" s="14"/>
    </row>
    <row r="257" spans="1:3" s="12" customFormat="1" x14ac:dyDescent="0.25">
      <c r="A257" s="15" t="s">
        <v>0</v>
      </c>
      <c r="B257" s="15" t="s">
        <v>2</v>
      </c>
      <c r="C257" s="15" t="s">
        <v>3</v>
      </c>
    </row>
    <row r="258" spans="1:3" s="12" customFormat="1" x14ac:dyDescent="0.25">
      <c r="A258" s="15" t="s">
        <v>1</v>
      </c>
      <c r="B258" s="15">
        <v>2</v>
      </c>
      <c r="C258" s="15">
        <v>3</v>
      </c>
    </row>
    <row r="259" spans="1:3" s="12" customFormat="1" ht="25.5" x14ac:dyDescent="0.25">
      <c r="A259" s="3" t="s">
        <v>39</v>
      </c>
      <c r="B259" s="8">
        <f>SUM(B261:B275)</f>
        <v>38856850</v>
      </c>
      <c r="C259" s="8">
        <f>SUM(C261:C274)</f>
        <v>28635247.189999998</v>
      </c>
    </row>
    <row r="260" spans="1:3" s="12" customFormat="1" x14ac:dyDescent="0.25">
      <c r="A260" s="10" t="s">
        <v>4</v>
      </c>
      <c r="B260" s="11"/>
      <c r="C260" s="11"/>
    </row>
    <row r="261" spans="1:3" s="12" customFormat="1" x14ac:dyDescent="0.25">
      <c r="A261" s="33" t="s">
        <v>8</v>
      </c>
      <c r="B261" s="336">
        <v>23852400</v>
      </c>
      <c r="C261" s="336">
        <v>17707984</v>
      </c>
    </row>
    <row r="262" spans="1:3" s="12" customFormat="1" x14ac:dyDescent="0.25">
      <c r="A262" s="33" t="s">
        <v>102</v>
      </c>
      <c r="B262" s="336"/>
      <c r="C262" s="336"/>
    </row>
    <row r="263" spans="1:3" s="12" customFormat="1" x14ac:dyDescent="0.25">
      <c r="A263" s="33" t="s">
        <v>103</v>
      </c>
      <c r="B263" s="336">
        <v>145000</v>
      </c>
      <c r="C263" s="336">
        <v>56624</v>
      </c>
    </row>
    <row r="264" spans="1:3" s="12" customFormat="1" x14ac:dyDescent="0.25">
      <c r="A264" s="33" t="s">
        <v>9</v>
      </c>
      <c r="B264" s="336">
        <v>7203500</v>
      </c>
      <c r="C264" s="336">
        <v>5257819.29</v>
      </c>
    </row>
    <row r="265" spans="1:3" s="12" customFormat="1" x14ac:dyDescent="0.25">
      <c r="A265" s="33" t="s">
        <v>10</v>
      </c>
      <c r="B265" s="336">
        <v>50379.199999999997</v>
      </c>
      <c r="C265" s="336">
        <v>36291.31</v>
      </c>
    </row>
    <row r="266" spans="1:3" s="12" customFormat="1" x14ac:dyDescent="0.25">
      <c r="A266" s="33" t="s">
        <v>15</v>
      </c>
      <c r="B266" s="336">
        <v>131500</v>
      </c>
      <c r="C266" s="336">
        <v>66170.92</v>
      </c>
    </row>
    <row r="267" spans="1:3" s="12" customFormat="1" ht="23.25" x14ac:dyDescent="0.25">
      <c r="A267" s="33" t="s">
        <v>104</v>
      </c>
      <c r="B267" s="336"/>
      <c r="C267" s="336"/>
    </row>
    <row r="268" spans="1:3" s="12" customFormat="1" x14ac:dyDescent="0.25">
      <c r="A268" s="33" t="s">
        <v>11</v>
      </c>
      <c r="B268" s="336">
        <v>1196753.1100000001</v>
      </c>
      <c r="C268" s="336">
        <v>1224239.31</v>
      </c>
    </row>
    <row r="269" spans="1:3" s="12" customFormat="1" x14ac:dyDescent="0.25">
      <c r="A269" s="33" t="s">
        <v>12</v>
      </c>
      <c r="B269" s="336">
        <v>907625.03</v>
      </c>
      <c r="C269" s="336">
        <v>837788.32</v>
      </c>
    </row>
    <row r="270" spans="1:3" s="12" customFormat="1" x14ac:dyDescent="0.25">
      <c r="A270" s="33" t="s">
        <v>72</v>
      </c>
      <c r="B270" s="336">
        <v>48898.81</v>
      </c>
      <c r="C270" s="336">
        <v>53155.23</v>
      </c>
    </row>
    <row r="271" spans="1:3" s="12" customFormat="1" x14ac:dyDescent="0.25">
      <c r="A271" s="33" t="s">
        <v>97</v>
      </c>
      <c r="B271" s="336">
        <v>80000</v>
      </c>
      <c r="C271" s="336">
        <v>80000</v>
      </c>
    </row>
    <row r="272" spans="1:3" s="12" customFormat="1" x14ac:dyDescent="0.25">
      <c r="A272" s="33" t="s">
        <v>5</v>
      </c>
      <c r="B272" s="336">
        <v>31000</v>
      </c>
      <c r="C272" s="336">
        <v>27869.9</v>
      </c>
    </row>
    <row r="273" spans="1:3" s="12" customFormat="1" ht="23.25" x14ac:dyDescent="0.25">
      <c r="A273" s="33" t="s">
        <v>6</v>
      </c>
      <c r="B273" s="336">
        <v>3332850</v>
      </c>
      <c r="C273" s="336">
        <v>2864993.33</v>
      </c>
    </row>
    <row r="274" spans="1:3" s="12" customFormat="1" ht="23.25" x14ac:dyDescent="0.25">
      <c r="A274" s="33" t="s">
        <v>7</v>
      </c>
      <c r="B274" s="336">
        <v>1876943.85</v>
      </c>
      <c r="C274" s="336">
        <v>422311.58</v>
      </c>
    </row>
    <row r="275" spans="1:3" s="12" customFormat="1" x14ac:dyDescent="0.25">
      <c r="A275" s="14"/>
      <c r="B275" s="14"/>
      <c r="C275" s="14"/>
    </row>
    <row r="276" spans="1:3" s="12" customFormat="1" x14ac:dyDescent="0.25">
      <c r="A276" s="27" t="s">
        <v>0</v>
      </c>
      <c r="B276" s="27" t="s">
        <v>2</v>
      </c>
      <c r="C276" s="27" t="s">
        <v>3</v>
      </c>
    </row>
    <row r="277" spans="1:3" s="12" customFormat="1" ht="15.75" thickBot="1" x14ac:dyDescent="0.3">
      <c r="A277" s="27" t="s">
        <v>1</v>
      </c>
      <c r="B277" s="28" t="s">
        <v>40</v>
      </c>
      <c r="C277" s="28" t="s">
        <v>41</v>
      </c>
    </row>
    <row r="278" spans="1:3" s="12" customFormat="1" x14ac:dyDescent="0.25">
      <c r="A278" s="29" t="s">
        <v>42</v>
      </c>
      <c r="B278" s="81">
        <f>SUM(B280:B293)</f>
        <v>97133400</v>
      </c>
      <c r="C278" s="81">
        <f>SUM(C280:C293)</f>
        <v>63403007.609999992</v>
      </c>
    </row>
    <row r="279" spans="1:3" s="12" customFormat="1" x14ac:dyDescent="0.25">
      <c r="A279" s="31" t="s">
        <v>4</v>
      </c>
      <c r="B279" s="82"/>
      <c r="C279" s="82"/>
    </row>
    <row r="280" spans="1:3" s="12" customFormat="1" x14ac:dyDescent="0.25">
      <c r="A280" s="33" t="s">
        <v>8</v>
      </c>
      <c r="B280" s="334">
        <v>26981943.16</v>
      </c>
      <c r="C280" s="334">
        <v>20635255.530000001</v>
      </c>
    </row>
    <row r="281" spans="1:3" s="12" customFormat="1" x14ac:dyDescent="0.25">
      <c r="A281" s="33" t="s">
        <v>13</v>
      </c>
      <c r="B281" s="334">
        <v>130000</v>
      </c>
      <c r="C281" s="334">
        <v>97100</v>
      </c>
    </row>
    <row r="282" spans="1:3" s="12" customFormat="1" x14ac:dyDescent="0.25">
      <c r="A282" s="33" t="s">
        <v>9</v>
      </c>
      <c r="B282" s="334">
        <v>8148546.5199999996</v>
      </c>
      <c r="C282" s="334">
        <v>6024818.5600000005</v>
      </c>
    </row>
    <row r="283" spans="1:3" s="12" customFormat="1" x14ac:dyDescent="0.25">
      <c r="A283" s="33" t="s">
        <v>10</v>
      </c>
      <c r="B283" s="334">
        <v>217660</v>
      </c>
      <c r="C283" s="334">
        <v>143783.28999999998</v>
      </c>
    </row>
    <row r="284" spans="1:3" s="12" customFormat="1" ht="23.25" x14ac:dyDescent="0.25">
      <c r="A284" s="33" t="s">
        <v>14</v>
      </c>
      <c r="B284" s="334">
        <v>40000</v>
      </c>
      <c r="C284" s="334">
        <v>23662.54</v>
      </c>
    </row>
    <row r="285" spans="1:3" s="12" customFormat="1" x14ac:dyDescent="0.25">
      <c r="A285" s="13" t="s">
        <v>15</v>
      </c>
      <c r="B285" s="334">
        <v>989513.75</v>
      </c>
      <c r="C285" s="334">
        <v>419325.98</v>
      </c>
    </row>
    <row r="286" spans="1:3" s="12" customFormat="1" x14ac:dyDescent="0.25">
      <c r="A286" s="13" t="s">
        <v>91</v>
      </c>
      <c r="B286" s="334">
        <v>300000</v>
      </c>
      <c r="C286" s="334">
        <v>300000</v>
      </c>
    </row>
    <row r="287" spans="1:3" s="12" customFormat="1" x14ac:dyDescent="0.25">
      <c r="A287" s="33" t="s">
        <v>11</v>
      </c>
      <c r="B287" s="334">
        <v>2810816</v>
      </c>
      <c r="C287" s="334">
        <v>1178701.5399999998</v>
      </c>
    </row>
    <row r="288" spans="1:3" s="12" customFormat="1" x14ac:dyDescent="0.25">
      <c r="A288" s="33" t="s">
        <v>12</v>
      </c>
      <c r="B288" s="334">
        <v>43673079.350000001</v>
      </c>
      <c r="C288" s="334">
        <v>26602469.939999998</v>
      </c>
    </row>
    <row r="289" spans="1:3" s="12" customFormat="1" ht="25.5" x14ac:dyDescent="0.25">
      <c r="A289" s="310" t="s">
        <v>85</v>
      </c>
      <c r="B289" s="334">
        <v>34876.67</v>
      </c>
      <c r="C289" s="334">
        <v>33246.67</v>
      </c>
    </row>
    <row r="290" spans="1:3" s="12" customFormat="1" ht="25.5" x14ac:dyDescent="0.25">
      <c r="A290" s="310" t="s">
        <v>86</v>
      </c>
      <c r="B290" s="334">
        <v>110500</v>
      </c>
      <c r="C290" s="334">
        <v>81286.44</v>
      </c>
    </row>
    <row r="291" spans="1:3" s="12" customFormat="1" x14ac:dyDescent="0.25">
      <c r="A291" s="310" t="s">
        <v>5</v>
      </c>
      <c r="B291" s="334">
        <v>348316.4</v>
      </c>
      <c r="C291" s="334">
        <v>298753.48</v>
      </c>
    </row>
    <row r="292" spans="1:3" s="12" customFormat="1" x14ac:dyDescent="0.25">
      <c r="A292" s="310" t="s">
        <v>87</v>
      </c>
      <c r="B292" s="334">
        <v>9601994.0199999996</v>
      </c>
      <c r="C292" s="334">
        <v>5308815.04</v>
      </c>
    </row>
    <row r="293" spans="1:3" s="12" customFormat="1" x14ac:dyDescent="0.25">
      <c r="A293" s="310" t="s">
        <v>88</v>
      </c>
      <c r="B293" s="334">
        <v>3746154.13</v>
      </c>
      <c r="C293" s="334">
        <v>2255788.6</v>
      </c>
    </row>
    <row r="294" spans="1:3" s="12" customFormat="1" x14ac:dyDescent="0.25">
      <c r="A294" s="309"/>
      <c r="B294" s="300"/>
      <c r="C294" s="300"/>
    </row>
    <row r="295" spans="1:3" s="12" customFormat="1" x14ac:dyDescent="0.25">
      <c r="A295" s="27" t="s">
        <v>0</v>
      </c>
      <c r="B295" s="27" t="s">
        <v>2</v>
      </c>
      <c r="C295" s="27" t="s">
        <v>3</v>
      </c>
    </row>
    <row r="296" spans="1:3" s="12" customFormat="1" ht="15.75" thickBot="1" x14ac:dyDescent="0.3">
      <c r="A296" s="27" t="s">
        <v>1</v>
      </c>
      <c r="B296" s="28" t="s">
        <v>40</v>
      </c>
      <c r="C296" s="28" t="s">
        <v>41</v>
      </c>
    </row>
    <row r="297" spans="1:3" s="12" customFormat="1" x14ac:dyDescent="0.25">
      <c r="A297" s="42" t="s">
        <v>45</v>
      </c>
      <c r="B297" s="87">
        <f>SUM(B299:B310)</f>
        <v>125807506</v>
      </c>
      <c r="C297" s="87">
        <f>SUM(C299:C310)</f>
        <v>71692174.25999999</v>
      </c>
    </row>
    <row r="298" spans="1:3" s="12" customFormat="1" x14ac:dyDescent="0.25">
      <c r="A298" s="44" t="s">
        <v>4</v>
      </c>
      <c r="B298" s="88"/>
      <c r="C298" s="88"/>
    </row>
    <row r="299" spans="1:3" s="12" customFormat="1" x14ac:dyDescent="0.25">
      <c r="A299" s="284" t="s">
        <v>8</v>
      </c>
      <c r="B299" s="334">
        <v>17400000</v>
      </c>
      <c r="C299" s="334">
        <v>11334014.91</v>
      </c>
    </row>
    <row r="300" spans="1:3" s="12" customFormat="1" x14ac:dyDescent="0.25">
      <c r="A300" s="284" t="s">
        <v>9</v>
      </c>
      <c r="B300" s="334">
        <v>5254800</v>
      </c>
      <c r="C300" s="334">
        <v>3206763.9299999997</v>
      </c>
    </row>
    <row r="301" spans="1:3" s="12" customFormat="1" x14ac:dyDescent="0.25">
      <c r="A301" s="284" t="s">
        <v>10</v>
      </c>
      <c r="B301" s="334">
        <v>91500</v>
      </c>
      <c r="C301" s="334">
        <v>58246.720000000001</v>
      </c>
    </row>
    <row r="302" spans="1:3" s="12" customFormat="1" x14ac:dyDescent="0.25">
      <c r="A302" s="284" t="s">
        <v>44</v>
      </c>
      <c r="B302" s="334">
        <v>6000</v>
      </c>
      <c r="C302" s="334">
        <v>6000</v>
      </c>
    </row>
    <row r="303" spans="1:3" s="12" customFormat="1" x14ac:dyDescent="0.25">
      <c r="A303" s="284" t="s">
        <v>15</v>
      </c>
      <c r="B303" s="334">
        <v>215062</v>
      </c>
      <c r="C303" s="334">
        <v>153211.18999999997</v>
      </c>
    </row>
    <row r="304" spans="1:3" s="12" customFormat="1" x14ac:dyDescent="0.25">
      <c r="A304" s="284" t="s">
        <v>72</v>
      </c>
      <c r="B304" s="334">
        <v>35000</v>
      </c>
      <c r="C304" s="334">
        <v>8706.15</v>
      </c>
    </row>
    <row r="305" spans="1:3" s="12" customFormat="1" x14ac:dyDescent="0.25">
      <c r="A305" s="284" t="s">
        <v>11</v>
      </c>
      <c r="B305" s="334">
        <v>29642109.039999999</v>
      </c>
      <c r="C305" s="334">
        <v>21243482.349999998</v>
      </c>
    </row>
    <row r="306" spans="1:3" s="12" customFormat="1" x14ac:dyDescent="0.25">
      <c r="A306" s="284" t="s">
        <v>12</v>
      </c>
      <c r="B306" s="334">
        <v>9479867.9600000009</v>
      </c>
      <c r="C306" s="334">
        <v>7249657.8399999999</v>
      </c>
    </row>
    <row r="307" spans="1:3" s="12" customFormat="1" x14ac:dyDescent="0.25">
      <c r="A307" s="285" t="s">
        <v>5</v>
      </c>
      <c r="B307" s="334">
        <v>39881300</v>
      </c>
      <c r="C307" s="334">
        <v>18923932</v>
      </c>
    </row>
    <row r="308" spans="1:3" s="12" customFormat="1" ht="25.5" x14ac:dyDescent="0.25">
      <c r="A308" s="285" t="s">
        <v>6</v>
      </c>
      <c r="B308" s="334">
        <v>19247558</v>
      </c>
      <c r="C308" s="334">
        <v>5843517.5999999996</v>
      </c>
    </row>
    <row r="309" spans="1:3" s="12" customFormat="1" ht="25.5" x14ac:dyDescent="0.25">
      <c r="A309" s="285" t="s">
        <v>7</v>
      </c>
      <c r="B309" s="334">
        <v>4554309</v>
      </c>
      <c r="C309" s="334">
        <v>3664641.57</v>
      </c>
    </row>
    <row r="310" spans="1:3" s="12" customFormat="1" x14ac:dyDescent="0.25">
      <c r="A310" s="286"/>
      <c r="B310" s="89"/>
      <c r="C310" s="89"/>
    </row>
    <row r="311" spans="1:3" s="12" customFormat="1" x14ac:dyDescent="0.25">
      <c r="A311" s="311"/>
      <c r="B311" s="312"/>
      <c r="C311" s="312"/>
    </row>
    <row r="312" spans="1:3" s="12" customFormat="1" x14ac:dyDescent="0.25">
      <c r="A312" s="27" t="s">
        <v>0</v>
      </c>
      <c r="B312" s="27" t="s">
        <v>2</v>
      </c>
      <c r="C312" s="27" t="s">
        <v>3</v>
      </c>
    </row>
    <row r="313" spans="1:3" s="12" customFormat="1" ht="15.75" thickBot="1" x14ac:dyDescent="0.3">
      <c r="A313" s="27" t="s">
        <v>1</v>
      </c>
      <c r="B313" s="28" t="s">
        <v>40</v>
      </c>
      <c r="C313" s="28" t="s">
        <v>41</v>
      </c>
    </row>
    <row r="314" spans="1:3" s="12" customFormat="1" x14ac:dyDescent="0.25">
      <c r="A314" s="3" t="s">
        <v>46</v>
      </c>
      <c r="B314" s="43">
        <f>SUM(B316:B326)</f>
        <v>11394506.51</v>
      </c>
      <c r="C314" s="43">
        <f>SUM(C316:C326)</f>
        <v>7600180.7772199996</v>
      </c>
    </row>
    <row r="315" spans="1:3" s="12" customFormat="1" x14ac:dyDescent="0.25">
      <c r="A315" s="10" t="s">
        <v>4</v>
      </c>
      <c r="B315" s="50"/>
      <c r="C315" s="50"/>
    </row>
    <row r="316" spans="1:3" s="12" customFormat="1" x14ac:dyDescent="0.25">
      <c r="A316" s="13" t="s">
        <v>8</v>
      </c>
      <c r="B316" s="51">
        <v>5901057.3499999996</v>
      </c>
      <c r="C316" s="51">
        <v>4666665.59</v>
      </c>
    </row>
    <row r="317" spans="1:3" s="12" customFormat="1" x14ac:dyDescent="0.25">
      <c r="A317" s="13" t="s">
        <v>47</v>
      </c>
      <c r="B317" s="51">
        <v>13200</v>
      </c>
      <c r="C317" s="51">
        <v>4000</v>
      </c>
    </row>
    <row r="318" spans="1:3" s="12" customFormat="1" x14ac:dyDescent="0.25">
      <c r="A318" s="13" t="s">
        <v>9</v>
      </c>
      <c r="B318" s="51">
        <v>1781449.16</v>
      </c>
      <c r="C318" s="51">
        <v>1399218.3072200001</v>
      </c>
    </row>
    <row r="319" spans="1:3" s="12" customFormat="1" x14ac:dyDescent="0.25">
      <c r="A319" s="13" t="s">
        <v>10</v>
      </c>
      <c r="B319" s="51">
        <v>53520</v>
      </c>
      <c r="C319" s="51">
        <v>35954.559999999998</v>
      </c>
    </row>
    <row r="320" spans="1:3" s="12" customFormat="1" x14ac:dyDescent="0.25">
      <c r="A320" s="13" t="s">
        <v>44</v>
      </c>
      <c r="B320" s="51"/>
      <c r="C320" s="51"/>
    </row>
    <row r="321" spans="1:3" s="12" customFormat="1" x14ac:dyDescent="0.25">
      <c r="A321" s="13" t="s">
        <v>15</v>
      </c>
      <c r="B321" s="51">
        <v>90000</v>
      </c>
      <c r="C321" s="51">
        <v>48238.409999999996</v>
      </c>
    </row>
    <row r="322" spans="1:3" s="12" customFormat="1" x14ac:dyDescent="0.25">
      <c r="A322" s="13" t="s">
        <v>11</v>
      </c>
      <c r="B322" s="51">
        <v>296320</v>
      </c>
      <c r="C322" s="51">
        <v>83772.709999999992</v>
      </c>
    </row>
    <row r="323" spans="1:3" s="12" customFormat="1" x14ac:dyDescent="0.25">
      <c r="A323" s="13" t="s">
        <v>12</v>
      </c>
      <c r="B323" s="51">
        <v>2126700</v>
      </c>
      <c r="C323" s="51">
        <v>1133091.8</v>
      </c>
    </row>
    <row r="324" spans="1:3" s="12" customFormat="1" x14ac:dyDescent="0.25">
      <c r="A324" s="10" t="s">
        <v>5</v>
      </c>
      <c r="B324" s="51">
        <v>1280</v>
      </c>
      <c r="C324" s="51"/>
    </row>
    <row r="325" spans="1:3" s="12" customFormat="1" ht="25.5" x14ac:dyDescent="0.25">
      <c r="A325" s="10" t="s">
        <v>6</v>
      </c>
      <c r="B325" s="51">
        <v>838013.87</v>
      </c>
      <c r="C325" s="51">
        <v>22981.279999999999</v>
      </c>
    </row>
    <row r="326" spans="1:3" s="12" customFormat="1" ht="25.5" x14ac:dyDescent="0.25">
      <c r="A326" s="10" t="s">
        <v>7</v>
      </c>
      <c r="B326" s="51">
        <v>292966.13</v>
      </c>
      <c r="C326" s="51">
        <v>206258.12000000002</v>
      </c>
    </row>
    <row r="327" spans="1:3" s="12" customFormat="1" x14ac:dyDescent="0.25">
      <c r="A327" s="272"/>
      <c r="B327" s="313"/>
      <c r="C327" s="313"/>
    </row>
    <row r="328" spans="1:3" s="12" customFormat="1" x14ac:dyDescent="0.25">
      <c r="A328" s="27" t="s">
        <v>0</v>
      </c>
      <c r="B328" s="27" t="s">
        <v>2</v>
      </c>
      <c r="C328" s="27" t="s">
        <v>3</v>
      </c>
    </row>
    <row r="329" spans="1:3" s="12" customFormat="1" ht="15.75" thickBot="1" x14ac:dyDescent="0.3">
      <c r="A329" s="27" t="s">
        <v>1</v>
      </c>
      <c r="B329" s="28" t="s">
        <v>40</v>
      </c>
      <c r="C329" s="28" t="s">
        <v>41</v>
      </c>
    </row>
    <row r="330" spans="1:3" s="12" customFormat="1" x14ac:dyDescent="0.25">
      <c r="A330" s="29" t="s">
        <v>48</v>
      </c>
      <c r="B330" s="43">
        <f>SUM(B332:B343)</f>
        <v>16684600</v>
      </c>
      <c r="C330" s="43">
        <f>SUM(C332:C343)</f>
        <v>11918679.43</v>
      </c>
    </row>
    <row r="331" spans="1:3" s="12" customFormat="1" x14ac:dyDescent="0.25">
      <c r="A331" s="55" t="s">
        <v>4</v>
      </c>
      <c r="B331" s="90"/>
      <c r="C331" s="90"/>
    </row>
    <row r="332" spans="1:3" s="12" customFormat="1" x14ac:dyDescent="0.25">
      <c r="A332" s="288" t="s">
        <v>8</v>
      </c>
      <c r="B332" s="51">
        <v>8400140</v>
      </c>
      <c r="C332" s="51">
        <v>6526456.46</v>
      </c>
    </row>
    <row r="333" spans="1:3" s="12" customFormat="1" x14ac:dyDescent="0.25">
      <c r="A333" s="326" t="s">
        <v>47</v>
      </c>
      <c r="B333" s="51">
        <v>15000</v>
      </c>
      <c r="C333" s="51">
        <v>6100</v>
      </c>
    </row>
    <row r="334" spans="1:3" s="12" customFormat="1" x14ac:dyDescent="0.25">
      <c r="A334" s="326" t="s">
        <v>9</v>
      </c>
      <c r="B334" s="51">
        <v>2536760</v>
      </c>
      <c r="C334" s="51">
        <v>1956493.89</v>
      </c>
    </row>
    <row r="335" spans="1:3" s="12" customFormat="1" x14ac:dyDescent="0.25">
      <c r="A335" s="326" t="s">
        <v>10</v>
      </c>
      <c r="B335" s="51">
        <v>82300</v>
      </c>
      <c r="C335" s="51">
        <v>61172.63</v>
      </c>
    </row>
    <row r="336" spans="1:3" s="12" customFormat="1" x14ac:dyDescent="0.25">
      <c r="A336" s="326" t="s">
        <v>44</v>
      </c>
      <c r="B336" s="51">
        <v>0</v>
      </c>
      <c r="C336" s="51">
        <v>0</v>
      </c>
    </row>
    <row r="337" spans="1:3" s="12" customFormat="1" x14ac:dyDescent="0.25">
      <c r="A337" s="326" t="s">
        <v>15</v>
      </c>
      <c r="B337" s="51">
        <v>450000</v>
      </c>
      <c r="C337" s="51">
        <v>234677.08</v>
      </c>
    </row>
    <row r="338" spans="1:3" s="12" customFormat="1" x14ac:dyDescent="0.25">
      <c r="A338" s="326" t="s">
        <v>11</v>
      </c>
      <c r="B338" s="51">
        <v>1211900</v>
      </c>
      <c r="C338" s="51">
        <v>796299.45</v>
      </c>
    </row>
    <row r="339" spans="1:3" s="12" customFormat="1" x14ac:dyDescent="0.25">
      <c r="A339" s="299" t="s">
        <v>12</v>
      </c>
      <c r="B339" s="51">
        <v>1411000</v>
      </c>
      <c r="C339" s="51">
        <v>552724.56999999995</v>
      </c>
    </row>
    <row r="340" spans="1:3" s="12" customFormat="1" x14ac:dyDescent="0.25">
      <c r="A340" s="299"/>
      <c r="B340" s="51">
        <v>4000</v>
      </c>
      <c r="C340" s="51">
        <v>2078.17</v>
      </c>
    </row>
    <row r="341" spans="1:3" s="12" customFormat="1" x14ac:dyDescent="0.25">
      <c r="A341" s="327" t="s">
        <v>5</v>
      </c>
      <c r="B341" s="51">
        <v>5000</v>
      </c>
      <c r="C341" s="51">
        <v>3036.8</v>
      </c>
    </row>
    <row r="342" spans="1:3" s="12" customFormat="1" ht="25.5" x14ac:dyDescent="0.25">
      <c r="A342" s="327" t="s">
        <v>6</v>
      </c>
      <c r="B342" s="51">
        <v>1414000</v>
      </c>
      <c r="C342" s="51">
        <v>595283</v>
      </c>
    </row>
    <row r="343" spans="1:3" ht="25.5" x14ac:dyDescent="0.25">
      <c r="A343" s="327" t="s">
        <v>7</v>
      </c>
      <c r="B343" s="51">
        <v>1154500</v>
      </c>
      <c r="C343" s="51">
        <v>1184357.3799999999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5"/>
  <sheetViews>
    <sheetView topLeftCell="A8" zoomScaleNormal="100" workbookViewId="0">
      <selection activeCell="G32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47" width="9.140625" style="7"/>
    <col min="148" max="148" width="20.140625" style="7" customWidth="1"/>
    <col min="149" max="149" width="4" style="7" customWidth="1"/>
    <col min="150" max="150" width="19.5703125" style="7" customWidth="1"/>
    <col min="151" max="158" width="11" style="7" customWidth="1"/>
    <col min="159" max="403" width="9.140625" style="7"/>
    <col min="404" max="404" width="20.140625" style="7" customWidth="1"/>
    <col min="405" max="405" width="4" style="7" customWidth="1"/>
    <col min="406" max="406" width="19.5703125" style="7" customWidth="1"/>
    <col min="407" max="414" width="11" style="7" customWidth="1"/>
    <col min="415" max="659" width="9.140625" style="7"/>
    <col min="660" max="660" width="20.140625" style="7" customWidth="1"/>
    <col min="661" max="661" width="4" style="7" customWidth="1"/>
    <col min="662" max="662" width="19.5703125" style="7" customWidth="1"/>
    <col min="663" max="670" width="11" style="7" customWidth="1"/>
    <col min="671" max="915" width="9.140625" style="7"/>
    <col min="916" max="916" width="20.140625" style="7" customWidth="1"/>
    <col min="917" max="917" width="4" style="7" customWidth="1"/>
    <col min="918" max="918" width="19.5703125" style="7" customWidth="1"/>
    <col min="919" max="926" width="11" style="7" customWidth="1"/>
    <col min="927" max="1171" width="9.140625" style="7"/>
    <col min="1172" max="1172" width="20.140625" style="7" customWidth="1"/>
    <col min="1173" max="1173" width="4" style="7" customWidth="1"/>
    <col min="1174" max="1174" width="19.5703125" style="7" customWidth="1"/>
    <col min="1175" max="1182" width="11" style="7" customWidth="1"/>
    <col min="1183" max="1427" width="9.140625" style="7"/>
    <col min="1428" max="1428" width="20.140625" style="7" customWidth="1"/>
    <col min="1429" max="1429" width="4" style="7" customWidth="1"/>
    <col min="1430" max="1430" width="19.5703125" style="7" customWidth="1"/>
    <col min="1431" max="1438" width="11" style="7" customWidth="1"/>
    <col min="1439" max="1683" width="9.140625" style="7"/>
    <col min="1684" max="1684" width="20.140625" style="7" customWidth="1"/>
    <col min="1685" max="1685" width="4" style="7" customWidth="1"/>
    <col min="1686" max="1686" width="19.5703125" style="7" customWidth="1"/>
    <col min="1687" max="1694" width="11" style="7" customWidth="1"/>
    <col min="1695" max="1939" width="9.140625" style="7"/>
    <col min="1940" max="1940" width="20.140625" style="7" customWidth="1"/>
    <col min="1941" max="1941" width="4" style="7" customWidth="1"/>
    <col min="1942" max="1942" width="19.5703125" style="7" customWidth="1"/>
    <col min="1943" max="1950" width="11" style="7" customWidth="1"/>
    <col min="1951" max="2195" width="9.140625" style="7"/>
    <col min="2196" max="2196" width="20.140625" style="7" customWidth="1"/>
    <col min="2197" max="2197" width="4" style="7" customWidth="1"/>
    <col min="2198" max="2198" width="19.5703125" style="7" customWidth="1"/>
    <col min="2199" max="2206" width="11" style="7" customWidth="1"/>
    <col min="2207" max="2451" width="9.140625" style="7"/>
    <col min="2452" max="2452" width="20.140625" style="7" customWidth="1"/>
    <col min="2453" max="2453" width="4" style="7" customWidth="1"/>
    <col min="2454" max="2454" width="19.5703125" style="7" customWidth="1"/>
    <col min="2455" max="2462" width="11" style="7" customWidth="1"/>
    <col min="2463" max="2707" width="9.140625" style="7"/>
    <col min="2708" max="2708" width="20.140625" style="7" customWidth="1"/>
    <col min="2709" max="2709" width="4" style="7" customWidth="1"/>
    <col min="2710" max="2710" width="19.5703125" style="7" customWidth="1"/>
    <col min="2711" max="2718" width="11" style="7" customWidth="1"/>
    <col min="2719" max="2963" width="9.140625" style="7"/>
    <col min="2964" max="2964" width="20.140625" style="7" customWidth="1"/>
    <col min="2965" max="2965" width="4" style="7" customWidth="1"/>
    <col min="2966" max="2966" width="19.5703125" style="7" customWidth="1"/>
    <col min="2967" max="2974" width="11" style="7" customWidth="1"/>
    <col min="2975" max="3219" width="9.140625" style="7"/>
    <col min="3220" max="3220" width="20.140625" style="7" customWidth="1"/>
    <col min="3221" max="3221" width="4" style="7" customWidth="1"/>
    <col min="3222" max="3222" width="19.5703125" style="7" customWidth="1"/>
    <col min="3223" max="3230" width="11" style="7" customWidth="1"/>
    <col min="3231" max="3475" width="9.140625" style="7"/>
    <col min="3476" max="3476" width="20.140625" style="7" customWidth="1"/>
    <col min="3477" max="3477" width="4" style="7" customWidth="1"/>
    <col min="3478" max="3478" width="19.5703125" style="7" customWidth="1"/>
    <col min="3479" max="3486" width="11" style="7" customWidth="1"/>
    <col min="3487" max="3731" width="9.140625" style="7"/>
    <col min="3732" max="3732" width="20.140625" style="7" customWidth="1"/>
    <col min="3733" max="3733" width="4" style="7" customWidth="1"/>
    <col min="3734" max="3734" width="19.5703125" style="7" customWidth="1"/>
    <col min="3735" max="3742" width="11" style="7" customWidth="1"/>
    <col min="3743" max="3987" width="9.140625" style="7"/>
    <col min="3988" max="3988" width="20.140625" style="7" customWidth="1"/>
    <col min="3989" max="3989" width="4" style="7" customWidth="1"/>
    <col min="3990" max="3990" width="19.5703125" style="7" customWidth="1"/>
    <col min="3991" max="3998" width="11" style="7" customWidth="1"/>
    <col min="3999" max="4243" width="9.140625" style="7"/>
    <col min="4244" max="4244" width="20.140625" style="7" customWidth="1"/>
    <col min="4245" max="4245" width="4" style="7" customWidth="1"/>
    <col min="4246" max="4246" width="19.5703125" style="7" customWidth="1"/>
    <col min="4247" max="4254" width="11" style="7" customWidth="1"/>
    <col min="4255" max="4499" width="9.140625" style="7"/>
    <col min="4500" max="4500" width="20.140625" style="7" customWidth="1"/>
    <col min="4501" max="4501" width="4" style="7" customWidth="1"/>
    <col min="4502" max="4502" width="19.5703125" style="7" customWidth="1"/>
    <col min="4503" max="4510" width="11" style="7" customWidth="1"/>
    <col min="4511" max="4755" width="9.140625" style="7"/>
    <col min="4756" max="4756" width="20.140625" style="7" customWidth="1"/>
    <col min="4757" max="4757" width="4" style="7" customWidth="1"/>
    <col min="4758" max="4758" width="19.5703125" style="7" customWidth="1"/>
    <col min="4759" max="4766" width="11" style="7" customWidth="1"/>
    <col min="4767" max="5011" width="9.140625" style="7"/>
    <col min="5012" max="5012" width="20.140625" style="7" customWidth="1"/>
    <col min="5013" max="5013" width="4" style="7" customWidth="1"/>
    <col min="5014" max="5014" width="19.5703125" style="7" customWidth="1"/>
    <col min="5015" max="5022" width="11" style="7" customWidth="1"/>
    <col min="5023" max="5267" width="9.140625" style="7"/>
    <col min="5268" max="5268" width="20.140625" style="7" customWidth="1"/>
    <col min="5269" max="5269" width="4" style="7" customWidth="1"/>
    <col min="5270" max="5270" width="19.5703125" style="7" customWidth="1"/>
    <col min="5271" max="5278" width="11" style="7" customWidth="1"/>
    <col min="5279" max="5523" width="9.140625" style="7"/>
    <col min="5524" max="5524" width="20.140625" style="7" customWidth="1"/>
    <col min="5525" max="5525" width="4" style="7" customWidth="1"/>
    <col min="5526" max="5526" width="19.5703125" style="7" customWidth="1"/>
    <col min="5527" max="5534" width="11" style="7" customWidth="1"/>
    <col min="5535" max="5779" width="9.140625" style="7"/>
    <col min="5780" max="5780" width="20.140625" style="7" customWidth="1"/>
    <col min="5781" max="5781" width="4" style="7" customWidth="1"/>
    <col min="5782" max="5782" width="19.5703125" style="7" customWidth="1"/>
    <col min="5783" max="5790" width="11" style="7" customWidth="1"/>
    <col min="5791" max="6035" width="9.140625" style="7"/>
    <col min="6036" max="6036" width="20.140625" style="7" customWidth="1"/>
    <col min="6037" max="6037" width="4" style="7" customWidth="1"/>
    <col min="6038" max="6038" width="19.5703125" style="7" customWidth="1"/>
    <col min="6039" max="6046" width="11" style="7" customWidth="1"/>
    <col min="6047" max="6291" width="9.140625" style="7"/>
    <col min="6292" max="6292" width="20.140625" style="7" customWidth="1"/>
    <col min="6293" max="6293" width="4" style="7" customWidth="1"/>
    <col min="6294" max="6294" width="19.5703125" style="7" customWidth="1"/>
    <col min="6295" max="6302" width="11" style="7" customWidth="1"/>
    <col min="6303" max="6547" width="9.140625" style="7"/>
    <col min="6548" max="6548" width="20.140625" style="7" customWidth="1"/>
    <col min="6549" max="6549" width="4" style="7" customWidth="1"/>
    <col min="6550" max="6550" width="19.5703125" style="7" customWidth="1"/>
    <col min="6551" max="6558" width="11" style="7" customWidth="1"/>
    <col min="6559" max="6803" width="9.140625" style="7"/>
    <col min="6804" max="6804" width="20.140625" style="7" customWidth="1"/>
    <col min="6805" max="6805" width="4" style="7" customWidth="1"/>
    <col min="6806" max="6806" width="19.5703125" style="7" customWidth="1"/>
    <col min="6807" max="6814" width="11" style="7" customWidth="1"/>
    <col min="6815" max="7059" width="9.140625" style="7"/>
    <col min="7060" max="7060" width="20.140625" style="7" customWidth="1"/>
    <col min="7061" max="7061" width="4" style="7" customWidth="1"/>
    <col min="7062" max="7062" width="19.5703125" style="7" customWidth="1"/>
    <col min="7063" max="7070" width="11" style="7" customWidth="1"/>
    <col min="7071" max="7315" width="9.140625" style="7"/>
    <col min="7316" max="7316" width="20.140625" style="7" customWidth="1"/>
    <col min="7317" max="7317" width="4" style="7" customWidth="1"/>
    <col min="7318" max="7318" width="19.5703125" style="7" customWidth="1"/>
    <col min="7319" max="7326" width="11" style="7" customWidth="1"/>
    <col min="7327" max="7571" width="9.140625" style="7"/>
    <col min="7572" max="7572" width="20.140625" style="7" customWidth="1"/>
    <col min="7573" max="7573" width="4" style="7" customWidth="1"/>
    <col min="7574" max="7574" width="19.5703125" style="7" customWidth="1"/>
    <col min="7575" max="7582" width="11" style="7" customWidth="1"/>
    <col min="7583" max="7827" width="9.140625" style="7"/>
    <col min="7828" max="7828" width="20.140625" style="7" customWidth="1"/>
    <col min="7829" max="7829" width="4" style="7" customWidth="1"/>
    <col min="7830" max="7830" width="19.5703125" style="7" customWidth="1"/>
    <col min="7831" max="7838" width="11" style="7" customWidth="1"/>
    <col min="7839" max="8083" width="9.140625" style="7"/>
    <col min="8084" max="8084" width="20.140625" style="7" customWidth="1"/>
    <col min="8085" max="8085" width="4" style="7" customWidth="1"/>
    <col min="8086" max="8086" width="19.5703125" style="7" customWidth="1"/>
    <col min="8087" max="8094" width="11" style="7" customWidth="1"/>
    <col min="8095" max="8339" width="9.140625" style="7"/>
    <col min="8340" max="8340" width="20.140625" style="7" customWidth="1"/>
    <col min="8341" max="8341" width="4" style="7" customWidth="1"/>
    <col min="8342" max="8342" width="19.5703125" style="7" customWidth="1"/>
    <col min="8343" max="8350" width="11" style="7" customWidth="1"/>
    <col min="8351" max="8595" width="9.140625" style="7"/>
    <col min="8596" max="8596" width="20.140625" style="7" customWidth="1"/>
    <col min="8597" max="8597" width="4" style="7" customWidth="1"/>
    <col min="8598" max="8598" width="19.5703125" style="7" customWidth="1"/>
    <col min="8599" max="8606" width="11" style="7" customWidth="1"/>
    <col min="8607" max="8851" width="9.140625" style="7"/>
    <col min="8852" max="8852" width="20.140625" style="7" customWidth="1"/>
    <col min="8853" max="8853" width="4" style="7" customWidth="1"/>
    <col min="8854" max="8854" width="19.5703125" style="7" customWidth="1"/>
    <col min="8855" max="8862" width="11" style="7" customWidth="1"/>
    <col min="8863" max="9107" width="9.140625" style="7"/>
    <col min="9108" max="9108" width="20.140625" style="7" customWidth="1"/>
    <col min="9109" max="9109" width="4" style="7" customWidth="1"/>
    <col min="9110" max="9110" width="19.5703125" style="7" customWidth="1"/>
    <col min="9111" max="9118" width="11" style="7" customWidth="1"/>
    <col min="9119" max="9363" width="9.140625" style="7"/>
    <col min="9364" max="9364" width="20.140625" style="7" customWidth="1"/>
    <col min="9365" max="9365" width="4" style="7" customWidth="1"/>
    <col min="9366" max="9366" width="19.5703125" style="7" customWidth="1"/>
    <col min="9367" max="9374" width="11" style="7" customWidth="1"/>
    <col min="9375" max="9619" width="9.140625" style="7"/>
    <col min="9620" max="9620" width="20.140625" style="7" customWidth="1"/>
    <col min="9621" max="9621" width="4" style="7" customWidth="1"/>
    <col min="9622" max="9622" width="19.5703125" style="7" customWidth="1"/>
    <col min="9623" max="9630" width="11" style="7" customWidth="1"/>
    <col min="9631" max="9875" width="9.140625" style="7"/>
    <col min="9876" max="9876" width="20.140625" style="7" customWidth="1"/>
    <col min="9877" max="9877" width="4" style="7" customWidth="1"/>
    <col min="9878" max="9878" width="19.5703125" style="7" customWidth="1"/>
    <col min="9879" max="9886" width="11" style="7" customWidth="1"/>
    <col min="9887" max="10131" width="9.140625" style="7"/>
    <col min="10132" max="10132" width="20.140625" style="7" customWidth="1"/>
    <col min="10133" max="10133" width="4" style="7" customWidth="1"/>
    <col min="10134" max="10134" width="19.5703125" style="7" customWidth="1"/>
    <col min="10135" max="10142" width="11" style="7" customWidth="1"/>
    <col min="10143" max="10387" width="9.140625" style="7"/>
    <col min="10388" max="10388" width="20.140625" style="7" customWidth="1"/>
    <col min="10389" max="10389" width="4" style="7" customWidth="1"/>
    <col min="10390" max="10390" width="19.5703125" style="7" customWidth="1"/>
    <col min="10391" max="10398" width="11" style="7" customWidth="1"/>
    <col min="10399" max="10643" width="9.140625" style="7"/>
    <col min="10644" max="10644" width="20.140625" style="7" customWidth="1"/>
    <col min="10645" max="10645" width="4" style="7" customWidth="1"/>
    <col min="10646" max="10646" width="19.5703125" style="7" customWidth="1"/>
    <col min="10647" max="10654" width="11" style="7" customWidth="1"/>
    <col min="10655" max="10899" width="9.140625" style="7"/>
    <col min="10900" max="10900" width="20.140625" style="7" customWidth="1"/>
    <col min="10901" max="10901" width="4" style="7" customWidth="1"/>
    <col min="10902" max="10902" width="19.5703125" style="7" customWidth="1"/>
    <col min="10903" max="10910" width="11" style="7" customWidth="1"/>
    <col min="10911" max="11155" width="9.140625" style="7"/>
    <col min="11156" max="11156" width="20.140625" style="7" customWidth="1"/>
    <col min="11157" max="11157" width="4" style="7" customWidth="1"/>
    <col min="11158" max="11158" width="19.5703125" style="7" customWidth="1"/>
    <col min="11159" max="11166" width="11" style="7" customWidth="1"/>
    <col min="11167" max="11411" width="9.140625" style="7"/>
    <col min="11412" max="11412" width="20.140625" style="7" customWidth="1"/>
    <col min="11413" max="11413" width="4" style="7" customWidth="1"/>
    <col min="11414" max="11414" width="19.5703125" style="7" customWidth="1"/>
    <col min="11415" max="11422" width="11" style="7" customWidth="1"/>
    <col min="11423" max="11667" width="9.140625" style="7"/>
    <col min="11668" max="11668" width="20.140625" style="7" customWidth="1"/>
    <col min="11669" max="11669" width="4" style="7" customWidth="1"/>
    <col min="11670" max="11670" width="19.5703125" style="7" customWidth="1"/>
    <col min="11671" max="11678" width="11" style="7" customWidth="1"/>
    <col min="11679" max="11923" width="9.140625" style="7"/>
    <col min="11924" max="11924" width="20.140625" style="7" customWidth="1"/>
    <col min="11925" max="11925" width="4" style="7" customWidth="1"/>
    <col min="11926" max="11926" width="19.5703125" style="7" customWidth="1"/>
    <col min="11927" max="11934" width="11" style="7" customWidth="1"/>
    <col min="11935" max="12179" width="9.140625" style="7"/>
    <col min="12180" max="12180" width="20.140625" style="7" customWidth="1"/>
    <col min="12181" max="12181" width="4" style="7" customWidth="1"/>
    <col min="12182" max="12182" width="19.5703125" style="7" customWidth="1"/>
    <col min="12183" max="12190" width="11" style="7" customWidth="1"/>
    <col min="12191" max="12435" width="9.140625" style="7"/>
    <col min="12436" max="12436" width="20.140625" style="7" customWidth="1"/>
    <col min="12437" max="12437" width="4" style="7" customWidth="1"/>
    <col min="12438" max="12438" width="19.5703125" style="7" customWidth="1"/>
    <col min="12439" max="12446" width="11" style="7" customWidth="1"/>
    <col min="12447" max="12691" width="9.140625" style="7"/>
    <col min="12692" max="12692" width="20.140625" style="7" customWidth="1"/>
    <col min="12693" max="12693" width="4" style="7" customWidth="1"/>
    <col min="12694" max="12694" width="19.5703125" style="7" customWidth="1"/>
    <col min="12695" max="12702" width="11" style="7" customWidth="1"/>
    <col min="12703" max="12947" width="9.140625" style="7"/>
    <col min="12948" max="12948" width="20.140625" style="7" customWidth="1"/>
    <col min="12949" max="12949" width="4" style="7" customWidth="1"/>
    <col min="12950" max="12950" width="19.5703125" style="7" customWidth="1"/>
    <col min="12951" max="12958" width="11" style="7" customWidth="1"/>
    <col min="12959" max="13203" width="9.140625" style="7"/>
    <col min="13204" max="13204" width="20.140625" style="7" customWidth="1"/>
    <col min="13205" max="13205" width="4" style="7" customWidth="1"/>
    <col min="13206" max="13206" width="19.5703125" style="7" customWidth="1"/>
    <col min="13207" max="13214" width="11" style="7" customWidth="1"/>
    <col min="13215" max="13459" width="9.140625" style="7"/>
    <col min="13460" max="13460" width="20.140625" style="7" customWidth="1"/>
    <col min="13461" max="13461" width="4" style="7" customWidth="1"/>
    <col min="13462" max="13462" width="19.5703125" style="7" customWidth="1"/>
    <col min="13463" max="13470" width="11" style="7" customWidth="1"/>
    <col min="13471" max="13715" width="9.140625" style="7"/>
    <col min="13716" max="13716" width="20.140625" style="7" customWidth="1"/>
    <col min="13717" max="13717" width="4" style="7" customWidth="1"/>
    <col min="13718" max="13718" width="19.5703125" style="7" customWidth="1"/>
    <col min="13719" max="13726" width="11" style="7" customWidth="1"/>
    <col min="13727" max="13971" width="9.140625" style="7"/>
    <col min="13972" max="13972" width="20.140625" style="7" customWidth="1"/>
    <col min="13973" max="13973" width="4" style="7" customWidth="1"/>
    <col min="13974" max="13974" width="19.5703125" style="7" customWidth="1"/>
    <col min="13975" max="13982" width="11" style="7" customWidth="1"/>
    <col min="13983" max="14227" width="9.140625" style="7"/>
    <col min="14228" max="14228" width="20.140625" style="7" customWidth="1"/>
    <col min="14229" max="14229" width="4" style="7" customWidth="1"/>
    <col min="14230" max="14230" width="19.5703125" style="7" customWidth="1"/>
    <col min="14231" max="14238" width="11" style="7" customWidth="1"/>
    <col min="14239" max="14483" width="9.140625" style="7"/>
    <col min="14484" max="14484" width="20.140625" style="7" customWidth="1"/>
    <col min="14485" max="14485" width="4" style="7" customWidth="1"/>
    <col min="14486" max="14486" width="19.5703125" style="7" customWidth="1"/>
    <col min="14487" max="14494" width="11" style="7" customWidth="1"/>
    <col min="14495" max="14739" width="9.140625" style="7"/>
    <col min="14740" max="14740" width="20.140625" style="7" customWidth="1"/>
    <col min="14741" max="14741" width="4" style="7" customWidth="1"/>
    <col min="14742" max="14742" width="19.5703125" style="7" customWidth="1"/>
    <col min="14743" max="14750" width="11" style="7" customWidth="1"/>
    <col min="14751" max="14995" width="9.140625" style="7"/>
    <col min="14996" max="14996" width="20.140625" style="7" customWidth="1"/>
    <col min="14997" max="14997" width="4" style="7" customWidth="1"/>
    <col min="14998" max="14998" width="19.5703125" style="7" customWidth="1"/>
    <col min="14999" max="15006" width="11" style="7" customWidth="1"/>
    <col min="15007" max="15251" width="9.140625" style="7"/>
    <col min="15252" max="15252" width="20.140625" style="7" customWidth="1"/>
    <col min="15253" max="15253" width="4" style="7" customWidth="1"/>
    <col min="15254" max="15254" width="19.5703125" style="7" customWidth="1"/>
    <col min="15255" max="15262" width="11" style="7" customWidth="1"/>
    <col min="15263" max="15507" width="9.140625" style="7"/>
    <col min="15508" max="15508" width="20.140625" style="7" customWidth="1"/>
    <col min="15509" max="15509" width="4" style="7" customWidth="1"/>
    <col min="15510" max="15510" width="19.5703125" style="7" customWidth="1"/>
    <col min="15511" max="15518" width="11" style="7" customWidth="1"/>
    <col min="15519" max="15763" width="9.140625" style="7"/>
    <col min="15764" max="15764" width="20.140625" style="7" customWidth="1"/>
    <col min="15765" max="15765" width="4" style="7" customWidth="1"/>
    <col min="15766" max="15766" width="19.5703125" style="7" customWidth="1"/>
    <col min="15767" max="15774" width="11" style="7" customWidth="1"/>
    <col min="15775" max="16019" width="9.140625" style="7"/>
    <col min="16020" max="16020" width="20.140625" style="7" customWidth="1"/>
    <col min="16021" max="16021" width="4" style="7" customWidth="1"/>
    <col min="16022" max="16022" width="19.5703125" style="7" customWidth="1"/>
    <col min="16023" max="16030" width="11" style="7" customWidth="1"/>
    <col min="16031" max="16384" width="9.140625" style="7"/>
  </cols>
  <sheetData>
    <row r="1" spans="1:3" ht="30" customHeight="1" x14ac:dyDescent="0.25">
      <c r="A1" s="641" t="s">
        <v>105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324">
        <f>SUM(B7:B21)</f>
        <v>62884440</v>
      </c>
      <c r="C5" s="324">
        <f>SUM(C7:C21)</f>
        <v>49909023.759999998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337" t="s">
        <v>8</v>
      </c>
      <c r="B7" s="342">
        <v>19960947</v>
      </c>
      <c r="C7" s="348">
        <v>15982881.869999999</v>
      </c>
    </row>
    <row r="8" spans="1:3" s="12" customFormat="1" ht="23.25" x14ac:dyDescent="0.25">
      <c r="A8" s="337" t="s">
        <v>76</v>
      </c>
      <c r="B8" s="342">
        <v>26946</v>
      </c>
      <c r="C8" s="348">
        <v>11764.36</v>
      </c>
    </row>
    <row r="9" spans="1:3" s="12" customFormat="1" x14ac:dyDescent="0.25">
      <c r="A9" s="337" t="s">
        <v>13</v>
      </c>
      <c r="B9" s="342">
        <v>12600</v>
      </c>
      <c r="C9" s="348">
        <v>600</v>
      </c>
    </row>
    <row r="10" spans="1:3" s="12" customFormat="1" x14ac:dyDescent="0.25">
      <c r="A10" s="337" t="s">
        <v>9</v>
      </c>
      <c r="B10" s="342">
        <v>6028207</v>
      </c>
      <c r="C10" s="348">
        <v>4772556.9000000004</v>
      </c>
    </row>
    <row r="11" spans="1:3" s="12" customFormat="1" x14ac:dyDescent="0.25">
      <c r="A11" s="337" t="s">
        <v>10</v>
      </c>
      <c r="B11" s="342">
        <v>139900</v>
      </c>
      <c r="C11" s="348">
        <v>53511.63</v>
      </c>
    </row>
    <row r="12" spans="1:3" s="12" customFormat="1" x14ac:dyDescent="0.25">
      <c r="A12" s="337" t="s">
        <v>15</v>
      </c>
      <c r="B12" s="342">
        <v>201000</v>
      </c>
      <c r="C12" s="348">
        <v>125493.25</v>
      </c>
    </row>
    <row r="13" spans="1:3" s="12" customFormat="1" ht="23.25" x14ac:dyDescent="0.25">
      <c r="A13" s="337" t="s">
        <v>14</v>
      </c>
      <c r="B13" s="342"/>
      <c r="C13" s="348"/>
    </row>
    <row r="14" spans="1:3" s="12" customFormat="1" x14ac:dyDescent="0.25">
      <c r="A14" s="337" t="s">
        <v>16</v>
      </c>
      <c r="B14" s="342">
        <v>0</v>
      </c>
      <c r="C14" s="348">
        <v>0</v>
      </c>
    </row>
    <row r="15" spans="1:3" s="12" customFormat="1" x14ac:dyDescent="0.25">
      <c r="A15" s="337" t="s">
        <v>11</v>
      </c>
      <c r="B15" s="342">
        <v>12521620</v>
      </c>
      <c r="C15" s="348">
        <v>11118317.710000001</v>
      </c>
    </row>
    <row r="16" spans="1:3" s="12" customFormat="1" x14ac:dyDescent="0.25">
      <c r="A16" s="337" t="s">
        <v>12</v>
      </c>
      <c r="B16" s="342">
        <v>19926629</v>
      </c>
      <c r="C16" s="348">
        <v>14928214.76</v>
      </c>
    </row>
    <row r="17" spans="1:3" s="12" customFormat="1" ht="30" customHeight="1" x14ac:dyDescent="0.25">
      <c r="A17" s="337" t="s">
        <v>77</v>
      </c>
      <c r="B17" s="342">
        <v>110000</v>
      </c>
      <c r="C17" s="348">
        <v>67142.179999999993</v>
      </c>
    </row>
    <row r="18" spans="1:3" s="12" customFormat="1" x14ac:dyDescent="0.25">
      <c r="A18" s="337" t="s">
        <v>78</v>
      </c>
      <c r="B18" s="342">
        <v>98000</v>
      </c>
      <c r="C18" s="348">
        <v>93819.199999999997</v>
      </c>
    </row>
    <row r="19" spans="1:3" s="12" customFormat="1" x14ac:dyDescent="0.25">
      <c r="A19" s="338" t="s">
        <v>5</v>
      </c>
      <c r="B19" s="342">
        <v>40000</v>
      </c>
      <c r="C19" s="348">
        <v>35661.1</v>
      </c>
    </row>
    <row r="20" spans="1:3" s="12" customFormat="1" ht="25.5" x14ac:dyDescent="0.25">
      <c r="A20" s="338" t="s">
        <v>6</v>
      </c>
      <c r="B20" s="342">
        <v>490500</v>
      </c>
      <c r="C20" s="348">
        <v>246280</v>
      </c>
    </row>
    <row r="21" spans="1:3" s="12" customFormat="1" ht="25.5" x14ac:dyDescent="0.25">
      <c r="A21" s="338" t="s">
        <v>7</v>
      </c>
      <c r="B21" s="342">
        <v>3328091</v>
      </c>
      <c r="C21" s="348">
        <v>2472780.7999999998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324">
        <f>SUM(B28:B40)</f>
        <v>84575345.600000009</v>
      </c>
      <c r="C26" s="324">
        <f>SUM(C28:C40)</f>
        <v>65358058.609999992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337" t="s">
        <v>8</v>
      </c>
      <c r="B28" s="342">
        <v>35965065</v>
      </c>
      <c r="C28" s="342">
        <v>27577438.699999999</v>
      </c>
    </row>
    <row r="29" spans="1:3" s="12" customFormat="1" x14ac:dyDescent="0.25">
      <c r="A29" s="337" t="s">
        <v>81</v>
      </c>
      <c r="B29" s="342">
        <v>47500</v>
      </c>
      <c r="C29" s="342">
        <v>7308.99</v>
      </c>
    </row>
    <row r="30" spans="1:3" s="12" customFormat="1" x14ac:dyDescent="0.25">
      <c r="A30" s="337" t="s">
        <v>13</v>
      </c>
      <c r="B30" s="342">
        <v>40000</v>
      </c>
      <c r="C30" s="342">
        <v>5400</v>
      </c>
    </row>
    <row r="31" spans="1:3" s="12" customFormat="1" x14ac:dyDescent="0.25">
      <c r="A31" s="337" t="s">
        <v>9</v>
      </c>
      <c r="B31" s="342">
        <v>10875155</v>
      </c>
      <c r="C31" s="342">
        <v>8234095.5700000003</v>
      </c>
    </row>
    <row r="32" spans="1:3" s="12" customFormat="1" x14ac:dyDescent="0.25">
      <c r="A32" s="337" t="s">
        <v>10</v>
      </c>
      <c r="B32" s="342">
        <v>173000</v>
      </c>
      <c r="C32" s="342">
        <v>64469.41</v>
      </c>
    </row>
    <row r="33" spans="1:3" s="12" customFormat="1" ht="23.25" x14ac:dyDescent="0.25">
      <c r="A33" s="337" t="s">
        <v>14</v>
      </c>
      <c r="B33" s="342">
        <v>240000</v>
      </c>
      <c r="C33" s="342">
        <v>192079</v>
      </c>
    </row>
    <row r="34" spans="1:3" s="12" customFormat="1" x14ac:dyDescent="0.25">
      <c r="A34" s="337" t="s">
        <v>18</v>
      </c>
      <c r="B34" s="342">
        <v>386000</v>
      </c>
      <c r="C34" s="342">
        <v>288396.61</v>
      </c>
    </row>
    <row r="35" spans="1:3" s="12" customFormat="1" x14ac:dyDescent="0.25">
      <c r="A35" s="337" t="s">
        <v>11</v>
      </c>
      <c r="B35" s="342">
        <v>652028</v>
      </c>
      <c r="C35" s="342">
        <v>430279.82</v>
      </c>
    </row>
    <row r="36" spans="1:3" s="12" customFormat="1" x14ac:dyDescent="0.25">
      <c r="A36" s="337" t="s">
        <v>12</v>
      </c>
      <c r="B36" s="342">
        <v>7812593.9500000002</v>
      </c>
      <c r="C36" s="348">
        <v>4810228.4000000004</v>
      </c>
    </row>
    <row r="37" spans="1:3" s="12" customFormat="1" x14ac:dyDescent="0.25">
      <c r="A37" s="337" t="s">
        <v>82</v>
      </c>
      <c r="B37" s="342">
        <v>138414</v>
      </c>
      <c r="C37" s="348">
        <v>126324.64</v>
      </c>
    </row>
    <row r="38" spans="1:3" s="12" customFormat="1" x14ac:dyDescent="0.25">
      <c r="A38" s="338" t="s">
        <v>5</v>
      </c>
      <c r="B38" s="342">
        <v>550000</v>
      </c>
      <c r="C38" s="348">
        <v>345332.83</v>
      </c>
    </row>
    <row r="39" spans="1:3" s="12" customFormat="1" ht="25.5" x14ac:dyDescent="0.25">
      <c r="A39" s="338" t="s">
        <v>6</v>
      </c>
      <c r="B39" s="342">
        <v>18156214</v>
      </c>
      <c r="C39" s="348">
        <v>17777563.399999999</v>
      </c>
    </row>
    <row r="40" spans="1:3" s="12" customFormat="1" ht="25.5" x14ac:dyDescent="0.25">
      <c r="A40" s="338" t="s">
        <v>7</v>
      </c>
      <c r="B40" s="342">
        <v>9539375.6500000004</v>
      </c>
      <c r="C40" s="348">
        <v>5499141.2400000002</v>
      </c>
    </row>
    <row r="41" spans="1:3" s="12" customFormat="1" x14ac:dyDescent="0.25">
      <c r="A41" s="14"/>
      <c r="B41" s="14"/>
      <c r="C41" s="14"/>
    </row>
    <row r="42" spans="1:3" s="12" customFormat="1" x14ac:dyDescent="0.25">
      <c r="A42" s="15" t="s">
        <v>0</v>
      </c>
      <c r="B42" s="15" t="s">
        <v>2</v>
      </c>
      <c r="C42" s="15" t="s">
        <v>3</v>
      </c>
    </row>
    <row r="43" spans="1:3" s="12" customFormat="1" x14ac:dyDescent="0.25">
      <c r="A43" s="15" t="s">
        <v>1</v>
      </c>
      <c r="B43" s="15">
        <v>2</v>
      </c>
      <c r="C43" s="15">
        <v>3</v>
      </c>
    </row>
    <row r="44" spans="1:3" s="12" customFormat="1" x14ac:dyDescent="0.25">
      <c r="A44" s="3" t="s">
        <v>35</v>
      </c>
      <c r="B44" s="8">
        <f>SUM(B46:B59)</f>
        <v>62414325.850000001</v>
      </c>
      <c r="C44" s="8">
        <f>SUM(C46:C59)</f>
        <v>41437303.36999999</v>
      </c>
    </row>
    <row r="45" spans="1:3" s="12" customFormat="1" x14ac:dyDescent="0.25">
      <c r="A45" s="10" t="s">
        <v>4</v>
      </c>
      <c r="B45" s="11"/>
      <c r="C45" s="11"/>
    </row>
    <row r="46" spans="1:3" s="12" customFormat="1" x14ac:dyDescent="0.25">
      <c r="A46" s="337" t="s">
        <v>8</v>
      </c>
      <c r="B46" s="342">
        <v>26798310</v>
      </c>
      <c r="C46" s="342">
        <v>17959364.379999999</v>
      </c>
    </row>
    <row r="47" spans="1:3" s="12" customFormat="1" x14ac:dyDescent="0.25">
      <c r="A47" s="337" t="s">
        <v>79</v>
      </c>
      <c r="B47" s="342">
        <v>0</v>
      </c>
      <c r="C47" s="342">
        <v>0</v>
      </c>
    </row>
    <row r="48" spans="1:3" s="12" customFormat="1" x14ac:dyDescent="0.25">
      <c r="A48" s="337" t="s">
        <v>9</v>
      </c>
      <c r="B48" s="342">
        <v>8093090</v>
      </c>
      <c r="C48" s="342">
        <v>5369722.54</v>
      </c>
    </row>
    <row r="49" spans="1:3" s="12" customFormat="1" x14ac:dyDescent="0.25">
      <c r="A49" s="337" t="s">
        <v>10</v>
      </c>
      <c r="B49" s="342">
        <v>170000</v>
      </c>
      <c r="C49" s="342">
        <v>113344.52</v>
      </c>
    </row>
    <row r="50" spans="1:3" s="12" customFormat="1" x14ac:dyDescent="0.25">
      <c r="A50" s="337" t="s">
        <v>44</v>
      </c>
      <c r="B50" s="342">
        <v>52000</v>
      </c>
      <c r="C50" s="342">
        <v>12000</v>
      </c>
    </row>
    <row r="51" spans="1:3" s="12" customFormat="1" x14ac:dyDescent="0.25">
      <c r="A51" s="337" t="s">
        <v>15</v>
      </c>
      <c r="B51" s="342">
        <v>220000</v>
      </c>
      <c r="C51" s="342">
        <v>164773.43</v>
      </c>
    </row>
    <row r="52" spans="1:3" s="12" customFormat="1" x14ac:dyDescent="0.25">
      <c r="A52" s="337" t="s">
        <v>11</v>
      </c>
      <c r="B52" s="342">
        <v>341585</v>
      </c>
      <c r="C52" s="342">
        <v>316675</v>
      </c>
    </row>
    <row r="53" spans="1:3" s="12" customFormat="1" x14ac:dyDescent="0.25">
      <c r="A53" s="337" t="s">
        <v>12</v>
      </c>
      <c r="B53" s="342">
        <v>6964509</v>
      </c>
      <c r="C53" s="342">
        <v>2077799.74</v>
      </c>
    </row>
    <row r="54" spans="1:3" s="12" customFormat="1" x14ac:dyDescent="0.25">
      <c r="A54" s="337" t="s">
        <v>72</v>
      </c>
      <c r="B54" s="342">
        <v>54000</v>
      </c>
      <c r="C54" s="342">
        <v>54406.43</v>
      </c>
    </row>
    <row r="55" spans="1:3" s="12" customFormat="1" x14ac:dyDescent="0.25">
      <c r="A55" s="337" t="s">
        <v>99</v>
      </c>
      <c r="B55" s="342">
        <v>97520</v>
      </c>
      <c r="C55" s="342">
        <v>97520</v>
      </c>
    </row>
    <row r="56" spans="1:3" s="12" customFormat="1" ht="23.25" x14ac:dyDescent="0.25">
      <c r="A56" s="337" t="s">
        <v>80</v>
      </c>
      <c r="B56" s="342">
        <v>45000</v>
      </c>
      <c r="C56" s="342">
        <v>29582.53</v>
      </c>
    </row>
    <row r="57" spans="1:3" s="12" customFormat="1" x14ac:dyDescent="0.25">
      <c r="A57" s="338" t="s">
        <v>5</v>
      </c>
      <c r="B57" s="342">
        <v>0</v>
      </c>
      <c r="C57" s="342">
        <v>0</v>
      </c>
    </row>
    <row r="58" spans="1:3" s="12" customFormat="1" ht="25.5" x14ac:dyDescent="0.25">
      <c r="A58" s="338" t="s">
        <v>6</v>
      </c>
      <c r="B58" s="342">
        <v>12084000</v>
      </c>
      <c r="C58" s="342">
        <v>11876249</v>
      </c>
    </row>
    <row r="59" spans="1:3" s="12" customFormat="1" ht="25.5" x14ac:dyDescent="0.25">
      <c r="A59" s="338" t="s">
        <v>7</v>
      </c>
      <c r="B59" s="342">
        <v>7494311.8499999996</v>
      </c>
      <c r="C59" s="342">
        <v>3365865.8</v>
      </c>
    </row>
    <row r="60" spans="1:3" s="12" customFormat="1" x14ac:dyDescent="0.25">
      <c r="A60" s="10"/>
      <c r="B60" s="343"/>
      <c r="C60" s="343"/>
    </row>
    <row r="61" spans="1:3" s="12" customFormat="1" x14ac:dyDescent="0.25">
      <c r="A61" s="15" t="s">
        <v>0</v>
      </c>
      <c r="B61" s="15" t="s">
        <v>2</v>
      </c>
      <c r="C61" s="15" t="s">
        <v>3</v>
      </c>
    </row>
    <row r="62" spans="1:3" s="12" customFormat="1" x14ac:dyDescent="0.25">
      <c r="A62" s="15" t="s">
        <v>1</v>
      </c>
      <c r="B62" s="15">
        <v>2</v>
      </c>
      <c r="C62" s="15">
        <v>3</v>
      </c>
    </row>
    <row r="63" spans="1:3" s="12" customFormat="1" x14ac:dyDescent="0.25">
      <c r="A63" s="3" t="s">
        <v>20</v>
      </c>
      <c r="B63" s="324">
        <f>SUM(B65:B77)</f>
        <v>37867800</v>
      </c>
      <c r="C63" s="324">
        <f>SUM(C65:C77)</f>
        <v>32257905.840000004</v>
      </c>
    </row>
    <row r="64" spans="1:3" s="12" customFormat="1" x14ac:dyDescent="0.25">
      <c r="A64" s="10" t="s">
        <v>4</v>
      </c>
      <c r="B64" s="259"/>
      <c r="C64" s="259"/>
    </row>
    <row r="65" spans="1:3" s="12" customFormat="1" x14ac:dyDescent="0.25">
      <c r="A65" s="337" t="s">
        <v>8</v>
      </c>
      <c r="B65" s="342">
        <v>13935314.65</v>
      </c>
      <c r="C65" s="342">
        <v>11487278.890000001</v>
      </c>
    </row>
    <row r="66" spans="1:3" s="12" customFormat="1" x14ac:dyDescent="0.25">
      <c r="A66" s="337" t="s">
        <v>83</v>
      </c>
      <c r="B66" s="342">
        <v>2059.35</v>
      </c>
      <c r="C66" s="342">
        <v>2059.35</v>
      </c>
    </row>
    <row r="67" spans="1:3" s="12" customFormat="1" x14ac:dyDescent="0.25">
      <c r="A67" s="337" t="s">
        <v>13</v>
      </c>
      <c r="B67" s="342">
        <v>0</v>
      </c>
      <c r="C67" s="342">
        <v>0</v>
      </c>
    </row>
    <row r="68" spans="1:3" s="12" customFormat="1" x14ac:dyDescent="0.25">
      <c r="A68" s="337" t="s">
        <v>9</v>
      </c>
      <c r="B68" s="342">
        <v>4209126</v>
      </c>
      <c r="C68" s="342">
        <v>3441108.58</v>
      </c>
    </row>
    <row r="69" spans="1:3" s="12" customFormat="1" x14ac:dyDescent="0.25">
      <c r="A69" s="337" t="s">
        <v>10</v>
      </c>
      <c r="B69" s="342">
        <v>20000</v>
      </c>
      <c r="C69" s="342">
        <v>13927.41</v>
      </c>
    </row>
    <row r="70" spans="1:3" s="12" customFormat="1" ht="23.25" x14ac:dyDescent="0.25">
      <c r="A70" s="337" t="s">
        <v>14</v>
      </c>
      <c r="B70" s="342">
        <v>0</v>
      </c>
      <c r="C70" s="342"/>
    </row>
    <row r="71" spans="1:3" s="12" customFormat="1" x14ac:dyDescent="0.25">
      <c r="A71" s="337" t="s">
        <v>21</v>
      </c>
      <c r="B71" s="342">
        <v>66870.039999999994</v>
      </c>
      <c r="C71" s="342">
        <v>49456.75</v>
      </c>
    </row>
    <row r="72" spans="1:3" s="12" customFormat="1" x14ac:dyDescent="0.25">
      <c r="A72" s="337" t="s">
        <v>11</v>
      </c>
      <c r="B72" s="342">
        <v>146236.6</v>
      </c>
      <c r="C72" s="342">
        <v>95786.6</v>
      </c>
    </row>
    <row r="73" spans="1:3" s="12" customFormat="1" x14ac:dyDescent="0.25">
      <c r="A73" s="337" t="s">
        <v>12</v>
      </c>
      <c r="B73" s="342">
        <v>272873.21999999997</v>
      </c>
      <c r="C73" s="342">
        <v>343795.22</v>
      </c>
    </row>
    <row r="74" spans="1:3" s="12" customFormat="1" x14ac:dyDescent="0.25">
      <c r="A74" s="337" t="s">
        <v>72</v>
      </c>
      <c r="B74" s="342">
        <v>51739.88</v>
      </c>
      <c r="C74" s="342">
        <v>50971.71</v>
      </c>
    </row>
    <row r="75" spans="1:3" s="12" customFormat="1" x14ac:dyDescent="0.25">
      <c r="A75" s="338" t="s">
        <v>5</v>
      </c>
      <c r="B75" s="342">
        <v>9133.84</v>
      </c>
      <c r="C75" s="342">
        <v>9133.84</v>
      </c>
    </row>
    <row r="76" spans="1:3" s="12" customFormat="1" ht="25.5" x14ac:dyDescent="0.25">
      <c r="A76" s="338" t="s">
        <v>6</v>
      </c>
      <c r="B76" s="342">
        <v>14415190</v>
      </c>
      <c r="C76" s="342">
        <v>14183803</v>
      </c>
    </row>
    <row r="77" spans="1:3" s="12" customFormat="1" ht="25.5" x14ac:dyDescent="0.25">
      <c r="A77" s="338" t="s">
        <v>7</v>
      </c>
      <c r="B77" s="342">
        <v>4739256.42</v>
      </c>
      <c r="C77" s="342">
        <v>2580584.4900000002</v>
      </c>
    </row>
    <row r="78" spans="1:3" s="12" customFormat="1" x14ac:dyDescent="0.25">
      <c r="A78" s="14"/>
      <c r="B78" s="14"/>
      <c r="C78" s="14"/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324">
        <f>SUM(B84:B97)</f>
        <v>85067070.340000004</v>
      </c>
      <c r="C82" s="324">
        <f>SUM(C84:C97)</f>
        <v>61042106.740000002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337" t="s">
        <v>8</v>
      </c>
      <c r="B84" s="341">
        <v>23272887</v>
      </c>
      <c r="C84" s="348">
        <v>17989593.170000002</v>
      </c>
    </row>
    <row r="85" spans="1:3" s="12" customFormat="1" x14ac:dyDescent="0.25">
      <c r="A85" s="337" t="s">
        <v>13</v>
      </c>
      <c r="B85" s="342">
        <v>4000</v>
      </c>
      <c r="C85" s="348">
        <v>1300</v>
      </c>
    </row>
    <row r="86" spans="1:3" s="12" customFormat="1" x14ac:dyDescent="0.25">
      <c r="A86" s="337" t="s">
        <v>9</v>
      </c>
      <c r="B86" s="340">
        <v>7024413</v>
      </c>
      <c r="C86" s="348">
        <v>5415680.7199999997</v>
      </c>
    </row>
    <row r="87" spans="1:3" s="12" customFormat="1" x14ac:dyDescent="0.25">
      <c r="A87" s="337" t="s">
        <v>10</v>
      </c>
      <c r="B87" s="342">
        <v>20800</v>
      </c>
      <c r="C87" s="348">
        <v>18644.41</v>
      </c>
    </row>
    <row r="88" spans="1:3" s="12" customFormat="1" ht="23.25" x14ac:dyDescent="0.25">
      <c r="A88" s="337" t="s">
        <v>14</v>
      </c>
      <c r="B88" s="342">
        <v>102000</v>
      </c>
      <c r="C88" s="348">
        <v>66183</v>
      </c>
    </row>
    <row r="89" spans="1:3" s="12" customFormat="1" x14ac:dyDescent="0.25">
      <c r="A89" s="337" t="s">
        <v>21</v>
      </c>
      <c r="B89" s="342">
        <v>189000</v>
      </c>
      <c r="C89" s="348">
        <v>110365.88</v>
      </c>
    </row>
    <row r="90" spans="1:3" s="12" customFormat="1" x14ac:dyDescent="0.25">
      <c r="A90" s="337" t="s">
        <v>11</v>
      </c>
      <c r="B90" s="342">
        <v>221240</v>
      </c>
      <c r="C90" s="348">
        <v>184561.76</v>
      </c>
    </row>
    <row r="91" spans="1:3" s="12" customFormat="1" x14ac:dyDescent="0.25">
      <c r="A91" s="337" t="s">
        <v>73</v>
      </c>
      <c r="B91" s="342">
        <v>150000</v>
      </c>
      <c r="C91" s="348">
        <v>120000</v>
      </c>
    </row>
    <row r="92" spans="1:3" s="12" customFormat="1" x14ac:dyDescent="0.25">
      <c r="A92" s="337" t="s">
        <v>12</v>
      </c>
      <c r="B92" s="342">
        <v>17344203</v>
      </c>
      <c r="C92" s="348">
        <v>8863132.1199999992</v>
      </c>
    </row>
    <row r="93" spans="1:3" s="12" customFormat="1" x14ac:dyDescent="0.25">
      <c r="A93" s="337" t="s">
        <v>72</v>
      </c>
      <c r="B93" s="342">
        <v>80000</v>
      </c>
      <c r="C93" s="348">
        <v>66752.259999999995</v>
      </c>
    </row>
    <row r="94" spans="1:3" s="12" customFormat="1" x14ac:dyDescent="0.25">
      <c r="A94" s="337" t="s">
        <v>94</v>
      </c>
      <c r="B94" s="342">
        <v>4000</v>
      </c>
      <c r="C94" s="348"/>
    </row>
    <row r="95" spans="1:3" s="12" customFormat="1" x14ac:dyDescent="0.25">
      <c r="A95" s="338" t="s">
        <v>5</v>
      </c>
      <c r="B95" s="342">
        <v>653000</v>
      </c>
      <c r="C95" s="348">
        <v>201628</v>
      </c>
    </row>
    <row r="96" spans="1:3" s="12" customFormat="1" ht="25.5" x14ac:dyDescent="0.25">
      <c r="A96" s="338" t="s">
        <v>6</v>
      </c>
      <c r="B96" s="342">
        <v>17330058</v>
      </c>
      <c r="C96" s="348">
        <v>11980030.34</v>
      </c>
    </row>
    <row r="97" spans="1:3" s="12" customFormat="1" ht="25.5" x14ac:dyDescent="0.25">
      <c r="A97" s="338" t="s">
        <v>7</v>
      </c>
      <c r="B97" s="342">
        <v>18671469.34</v>
      </c>
      <c r="C97" s="348">
        <v>16024235.08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324">
        <f>SUM(B103:B115)</f>
        <v>70088205</v>
      </c>
      <c r="C101" s="324">
        <f>SUM(C103:C115)</f>
        <v>49447819.500000007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13" t="s">
        <v>8</v>
      </c>
      <c r="B103" s="342">
        <v>28483828</v>
      </c>
      <c r="C103" s="342">
        <v>24017086.550000001</v>
      </c>
    </row>
    <row r="104" spans="1:3" s="12" customFormat="1" x14ac:dyDescent="0.25">
      <c r="A104" s="13" t="s">
        <v>13</v>
      </c>
      <c r="B104" s="342">
        <v>1800</v>
      </c>
      <c r="C104" s="342">
        <v>0</v>
      </c>
    </row>
    <row r="105" spans="1:3" s="12" customFormat="1" x14ac:dyDescent="0.25">
      <c r="A105" s="13" t="s">
        <v>9</v>
      </c>
      <c r="B105" s="342">
        <v>8576672</v>
      </c>
      <c r="C105" s="342">
        <v>7181142.5700000003</v>
      </c>
    </row>
    <row r="106" spans="1:3" s="12" customFormat="1" x14ac:dyDescent="0.25">
      <c r="A106" s="13" t="s">
        <v>10</v>
      </c>
      <c r="B106" s="342">
        <v>171749.01</v>
      </c>
      <c r="C106" s="342">
        <v>83875.679999999993</v>
      </c>
    </row>
    <row r="107" spans="1:3" s="12" customFormat="1" ht="23.25" x14ac:dyDescent="0.25">
      <c r="A107" s="13" t="s">
        <v>14</v>
      </c>
      <c r="B107" s="342"/>
      <c r="C107" s="342"/>
    </row>
    <row r="108" spans="1:3" s="12" customFormat="1" x14ac:dyDescent="0.25">
      <c r="A108" s="13" t="s">
        <v>21</v>
      </c>
      <c r="B108" s="342">
        <v>469952.03</v>
      </c>
      <c r="C108" s="342">
        <v>347055.75</v>
      </c>
    </row>
    <row r="109" spans="1:3" s="12" customFormat="1" x14ac:dyDescent="0.25">
      <c r="A109" s="13" t="s">
        <v>11</v>
      </c>
      <c r="B109" s="342">
        <v>1123344.92</v>
      </c>
      <c r="C109" s="342">
        <v>605379.01</v>
      </c>
    </row>
    <row r="110" spans="1:3" s="12" customFormat="1" x14ac:dyDescent="0.25">
      <c r="A110" s="13" t="s">
        <v>12</v>
      </c>
      <c r="B110" s="342">
        <f>8326014.55+120842.31+147500</f>
        <v>8594356.8599999994</v>
      </c>
      <c r="C110" s="343">
        <f>5330480.21+109438.1+147500</f>
        <v>5587418.3099999996</v>
      </c>
    </row>
    <row r="111" spans="1:3" s="12" customFormat="1" x14ac:dyDescent="0.25">
      <c r="A111" s="13" t="s">
        <v>72</v>
      </c>
      <c r="B111" s="342"/>
      <c r="C111" s="343"/>
    </row>
    <row r="112" spans="1:3" s="12" customFormat="1" ht="14.25" customHeight="1" x14ac:dyDescent="0.25">
      <c r="A112" s="13" t="s">
        <v>90</v>
      </c>
      <c r="B112" s="342"/>
      <c r="C112" s="342"/>
    </row>
    <row r="113" spans="1:3" s="12" customFormat="1" x14ac:dyDescent="0.25">
      <c r="A113" s="13" t="s">
        <v>5</v>
      </c>
      <c r="B113" s="342">
        <v>78000</v>
      </c>
      <c r="C113" s="343">
        <v>73520.45</v>
      </c>
    </row>
    <row r="114" spans="1:3" s="12" customFormat="1" ht="25.5" x14ac:dyDescent="0.25">
      <c r="A114" s="10" t="s">
        <v>6</v>
      </c>
      <c r="B114" s="342">
        <v>17157553.559999999</v>
      </c>
      <c r="C114" s="342">
        <v>7332553.5599999996</v>
      </c>
    </row>
    <row r="115" spans="1:3" s="12" customFormat="1" ht="25.5" x14ac:dyDescent="0.25">
      <c r="A115" s="10" t="s">
        <v>7</v>
      </c>
      <c r="B115" s="342">
        <v>5430948.6200000001</v>
      </c>
      <c r="C115" s="342">
        <v>4219787.62</v>
      </c>
    </row>
    <row r="116" spans="1:3" s="12" customFormat="1" x14ac:dyDescent="0.25">
      <c r="A116" s="14"/>
      <c r="B116" s="14"/>
      <c r="C116" s="14"/>
    </row>
    <row r="117" spans="1:3" s="12" customFormat="1" x14ac:dyDescent="0.25">
      <c r="A117" s="15" t="s">
        <v>0</v>
      </c>
      <c r="B117" s="15" t="s">
        <v>2</v>
      </c>
      <c r="C117" s="15" t="s">
        <v>3</v>
      </c>
    </row>
    <row r="118" spans="1:3" s="12" customFormat="1" x14ac:dyDescent="0.25">
      <c r="A118" s="15" t="s">
        <v>1</v>
      </c>
      <c r="B118" s="15">
        <v>2</v>
      </c>
      <c r="C118" s="15">
        <v>3</v>
      </c>
    </row>
    <row r="119" spans="1:3" s="12" customFormat="1" x14ac:dyDescent="0.25">
      <c r="A119" s="3" t="s">
        <v>25</v>
      </c>
      <c r="B119" s="8">
        <f>SUM(B121:B132)</f>
        <v>67523642.25</v>
      </c>
      <c r="C119" s="8">
        <f>SUM(C121:C132)</f>
        <v>44774311.880000003</v>
      </c>
    </row>
    <row r="120" spans="1:3" s="12" customFormat="1" x14ac:dyDescent="0.25">
      <c r="A120" s="10" t="s">
        <v>4</v>
      </c>
      <c r="B120" s="11"/>
      <c r="C120" s="11"/>
    </row>
    <row r="121" spans="1:3" s="12" customFormat="1" x14ac:dyDescent="0.25">
      <c r="A121" s="13" t="s">
        <v>8</v>
      </c>
      <c r="B121" s="342">
        <v>28205344</v>
      </c>
      <c r="C121" s="342">
        <v>22137274.310000002</v>
      </c>
    </row>
    <row r="122" spans="1:3" s="12" customFormat="1" x14ac:dyDescent="0.25">
      <c r="A122" s="13" t="s">
        <v>13</v>
      </c>
      <c r="B122" s="342">
        <v>53604.74</v>
      </c>
      <c r="C122" s="342">
        <v>32736.539999999997</v>
      </c>
    </row>
    <row r="123" spans="1:3" s="12" customFormat="1" x14ac:dyDescent="0.25">
      <c r="A123" s="13" t="s">
        <v>9</v>
      </c>
      <c r="B123" s="342">
        <v>8518051.2599999998</v>
      </c>
      <c r="C123" s="342">
        <v>5782750.8900000006</v>
      </c>
    </row>
    <row r="124" spans="1:3" s="12" customFormat="1" x14ac:dyDescent="0.25">
      <c r="A124" s="13" t="s">
        <v>10</v>
      </c>
      <c r="B124" s="342">
        <v>146000</v>
      </c>
      <c r="C124" s="342">
        <v>99710.05</v>
      </c>
    </row>
    <row r="125" spans="1:3" s="12" customFormat="1" ht="23.25" x14ac:dyDescent="0.25">
      <c r="A125" s="13" t="s">
        <v>14</v>
      </c>
      <c r="B125" s="342"/>
      <c r="C125" s="342"/>
    </row>
    <row r="126" spans="1:3" s="12" customFormat="1" x14ac:dyDescent="0.25">
      <c r="A126" s="13" t="s">
        <v>21</v>
      </c>
      <c r="B126" s="342">
        <v>465000</v>
      </c>
      <c r="C126" s="342">
        <v>196895.11000000002</v>
      </c>
    </row>
    <row r="127" spans="1:3" s="12" customFormat="1" x14ac:dyDescent="0.25">
      <c r="A127" s="13" t="s">
        <v>11</v>
      </c>
      <c r="B127" s="342">
        <v>371097.98</v>
      </c>
      <c r="C127" s="342">
        <v>166950.96000000002</v>
      </c>
    </row>
    <row r="128" spans="1:3" s="12" customFormat="1" x14ac:dyDescent="0.25">
      <c r="A128" s="13" t="s">
        <v>12</v>
      </c>
      <c r="B128" s="342">
        <v>5791183.25</v>
      </c>
      <c r="C128" s="342">
        <v>3864680.83</v>
      </c>
    </row>
    <row r="129" spans="1:3" s="12" customFormat="1" x14ac:dyDescent="0.25">
      <c r="A129" s="13" t="s">
        <v>72</v>
      </c>
      <c r="B129" s="342">
        <v>182000</v>
      </c>
      <c r="C129" s="342">
        <v>95078.18</v>
      </c>
    </row>
    <row r="130" spans="1:3" s="12" customFormat="1" x14ac:dyDescent="0.25">
      <c r="A130" s="10" t="s">
        <v>5</v>
      </c>
      <c r="B130" s="342"/>
      <c r="C130" s="342"/>
    </row>
    <row r="131" spans="1:3" s="12" customFormat="1" ht="25.5" x14ac:dyDescent="0.25">
      <c r="A131" s="10" t="s">
        <v>6</v>
      </c>
      <c r="B131" s="342">
        <v>16920583</v>
      </c>
      <c r="C131" s="342">
        <v>6284166.21</v>
      </c>
    </row>
    <row r="132" spans="1:3" s="12" customFormat="1" ht="25.5" x14ac:dyDescent="0.25">
      <c r="A132" s="10" t="s">
        <v>7</v>
      </c>
      <c r="B132" s="342">
        <v>6870778.0199999996</v>
      </c>
      <c r="C132" s="342">
        <v>6114068.7999999998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SUM(B138:B149)</f>
        <v>54671212.93</v>
      </c>
      <c r="C136" s="8">
        <f>SUM(C138:C149)</f>
        <v>45085737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9" t="s">
        <v>8</v>
      </c>
      <c r="B138" s="342">
        <v>20816281</v>
      </c>
      <c r="C138" s="342">
        <v>15956461.529999997</v>
      </c>
    </row>
    <row r="139" spans="1:3" s="12" customFormat="1" x14ac:dyDescent="0.25">
      <c r="A139" s="19" t="s">
        <v>13</v>
      </c>
      <c r="B139" s="342"/>
      <c r="C139" s="342"/>
    </row>
    <row r="140" spans="1:3" s="12" customFormat="1" x14ac:dyDescent="0.25">
      <c r="A140" s="19" t="s">
        <v>9</v>
      </c>
      <c r="B140" s="342">
        <v>6286519</v>
      </c>
      <c r="C140" s="342">
        <v>5358456.17</v>
      </c>
    </row>
    <row r="141" spans="1:3" s="12" customFormat="1" x14ac:dyDescent="0.25">
      <c r="A141" s="19" t="s">
        <v>10</v>
      </c>
      <c r="B141" s="342">
        <v>60000</v>
      </c>
      <c r="C141" s="342">
        <v>55098.76</v>
      </c>
    </row>
    <row r="142" spans="1:3" s="12" customFormat="1" ht="27" customHeight="1" x14ac:dyDescent="0.25">
      <c r="A142" s="19" t="s">
        <v>14</v>
      </c>
      <c r="B142" s="342"/>
      <c r="C142" s="342"/>
    </row>
    <row r="143" spans="1:3" s="12" customFormat="1" x14ac:dyDescent="0.25">
      <c r="A143" s="19" t="s">
        <v>15</v>
      </c>
      <c r="B143" s="342">
        <v>300000</v>
      </c>
      <c r="C143" s="342">
        <v>217379.55</v>
      </c>
    </row>
    <row r="144" spans="1:3" s="12" customFormat="1" x14ac:dyDescent="0.25">
      <c r="A144" s="19" t="s">
        <v>11</v>
      </c>
      <c r="B144" s="342">
        <v>167000</v>
      </c>
      <c r="C144" s="342">
        <v>192210.5</v>
      </c>
    </row>
    <row r="145" spans="1:4" s="12" customFormat="1" x14ac:dyDescent="0.25">
      <c r="A145" s="19" t="s">
        <v>12</v>
      </c>
      <c r="B145" s="342">
        <v>4908612</v>
      </c>
      <c r="C145" s="342">
        <v>4379785.13</v>
      </c>
    </row>
    <row r="146" spans="1:4" s="12" customFormat="1" x14ac:dyDescent="0.25">
      <c r="A146" s="10" t="s">
        <v>5</v>
      </c>
      <c r="B146" s="342">
        <v>120200</v>
      </c>
      <c r="C146" s="342">
        <v>66431.989999999991</v>
      </c>
    </row>
    <row r="147" spans="1:4" s="12" customFormat="1" ht="25.5" x14ac:dyDescent="0.25">
      <c r="A147" s="10" t="s">
        <v>101</v>
      </c>
      <c r="B147" s="342">
        <v>74100</v>
      </c>
      <c r="C147" s="342">
        <v>116366.96</v>
      </c>
    </row>
    <row r="148" spans="1:4" s="12" customFormat="1" ht="25.5" x14ac:dyDescent="0.25">
      <c r="A148" s="10" t="s">
        <v>6</v>
      </c>
      <c r="B148" s="342">
        <v>14230700</v>
      </c>
      <c r="C148" s="342">
        <v>13681905</v>
      </c>
    </row>
    <row r="149" spans="1:4" s="12" customFormat="1" ht="25.5" x14ac:dyDescent="0.25">
      <c r="A149" s="10" t="s">
        <v>7</v>
      </c>
      <c r="B149" s="342">
        <v>7707800.9299999997</v>
      </c>
      <c r="C149" s="342">
        <v>5061641.41</v>
      </c>
      <c r="D149" s="345"/>
    </row>
    <row r="150" spans="1:4" s="12" customFormat="1" x14ac:dyDescent="0.25">
      <c r="A150" s="14"/>
      <c r="B150" s="14"/>
      <c r="C150" s="14"/>
    </row>
    <row r="151" spans="1:4" s="12" customFormat="1" x14ac:dyDescent="0.25">
      <c r="A151" s="21" t="s">
        <v>0</v>
      </c>
      <c r="B151" s="21" t="s">
        <v>2</v>
      </c>
      <c r="C151" s="21" t="s">
        <v>3</v>
      </c>
    </row>
    <row r="152" spans="1:4" s="12" customFormat="1" x14ac:dyDescent="0.25">
      <c r="A152" s="21" t="s">
        <v>1</v>
      </c>
      <c r="B152" s="21">
        <v>2</v>
      </c>
      <c r="C152" s="21">
        <v>3</v>
      </c>
    </row>
    <row r="153" spans="1:4" s="12" customFormat="1" x14ac:dyDescent="0.25">
      <c r="A153" s="4" t="s">
        <v>27</v>
      </c>
      <c r="B153" s="76">
        <f>B155+B157+B158+B159+B161+B162+B164+B165+B166+B156+B160+B163</f>
        <v>96438500</v>
      </c>
      <c r="C153" s="76">
        <f>C155+C157+C158+C159+C161+C162+C164+C165+C166+C156+C160+C163</f>
        <v>80412305.380000025</v>
      </c>
    </row>
    <row r="154" spans="1:4" s="12" customFormat="1" x14ac:dyDescent="0.25">
      <c r="A154" s="23" t="s">
        <v>4</v>
      </c>
      <c r="B154" s="77"/>
      <c r="C154" s="77"/>
    </row>
    <row r="155" spans="1:4" s="12" customFormat="1" x14ac:dyDescent="0.25">
      <c r="A155" s="264" t="s">
        <v>8</v>
      </c>
      <c r="B155" s="329">
        <v>69550000</v>
      </c>
      <c r="C155" s="329">
        <v>57927943.880000003</v>
      </c>
    </row>
    <row r="156" spans="1:4" s="12" customFormat="1" x14ac:dyDescent="0.25">
      <c r="A156" s="264" t="s">
        <v>83</v>
      </c>
      <c r="B156" s="329">
        <v>65100</v>
      </c>
      <c r="C156" s="329">
        <v>75100</v>
      </c>
    </row>
    <row r="157" spans="1:4" s="12" customFormat="1" x14ac:dyDescent="0.25">
      <c r="A157" s="264" t="s">
        <v>9</v>
      </c>
      <c r="B157" s="329">
        <v>21004100</v>
      </c>
      <c r="C157" s="329">
        <v>17316305.989999998</v>
      </c>
    </row>
    <row r="158" spans="1:4" s="12" customFormat="1" x14ac:dyDescent="0.25">
      <c r="A158" s="264" t="s">
        <v>10</v>
      </c>
      <c r="B158" s="329">
        <v>94000</v>
      </c>
      <c r="C158" s="329">
        <v>75083.89</v>
      </c>
    </row>
    <row r="159" spans="1:4" s="12" customFormat="1" x14ac:dyDescent="0.25">
      <c r="A159" s="264" t="s">
        <v>15</v>
      </c>
      <c r="B159" s="329">
        <v>640500</v>
      </c>
      <c r="C159" s="329">
        <v>471306.4</v>
      </c>
    </row>
    <row r="160" spans="1:4" s="12" customFormat="1" ht="23.25" x14ac:dyDescent="0.25">
      <c r="A160" s="264" t="s">
        <v>14</v>
      </c>
      <c r="B160" s="329"/>
      <c r="C160" s="329"/>
    </row>
    <row r="161" spans="1:3" s="12" customFormat="1" x14ac:dyDescent="0.25">
      <c r="A161" s="264" t="s">
        <v>11</v>
      </c>
      <c r="B161" s="329">
        <v>481400</v>
      </c>
      <c r="C161" s="329">
        <v>289179</v>
      </c>
    </row>
    <row r="162" spans="1:3" s="12" customFormat="1" x14ac:dyDescent="0.25">
      <c r="A162" s="264" t="s">
        <v>12</v>
      </c>
      <c r="B162" s="329">
        <v>871000</v>
      </c>
      <c r="C162" s="329">
        <v>815406.68</v>
      </c>
    </row>
    <row r="163" spans="1:3" s="12" customFormat="1" x14ac:dyDescent="0.25">
      <c r="A163" s="264" t="s">
        <v>74</v>
      </c>
      <c r="B163" s="329">
        <v>137000</v>
      </c>
      <c r="C163" s="329">
        <v>33895.93</v>
      </c>
    </row>
    <row r="164" spans="1:3" s="12" customFormat="1" x14ac:dyDescent="0.25">
      <c r="A164" s="265" t="s">
        <v>5</v>
      </c>
      <c r="B164" s="329">
        <v>161900</v>
      </c>
      <c r="C164" s="329">
        <v>73551</v>
      </c>
    </row>
    <row r="165" spans="1:3" s="12" customFormat="1" ht="25.5" x14ac:dyDescent="0.25">
      <c r="A165" s="265" t="s">
        <v>6</v>
      </c>
      <c r="B165" s="329">
        <v>272000</v>
      </c>
      <c r="C165" s="329">
        <v>188080</v>
      </c>
    </row>
    <row r="166" spans="1:3" s="12" customFormat="1" ht="25.5" x14ac:dyDescent="0.25">
      <c r="A166" s="265" t="s">
        <v>7</v>
      </c>
      <c r="B166" s="329">
        <v>3161500</v>
      </c>
      <c r="C166" s="329">
        <v>3146452.61</v>
      </c>
    </row>
    <row r="167" spans="1:3" s="12" customFormat="1" x14ac:dyDescent="0.25">
      <c r="A167" s="287"/>
      <c r="B167" s="329"/>
      <c r="C167" s="329"/>
    </row>
    <row r="168" spans="1:3" s="12" customFormat="1" x14ac:dyDescent="0.25">
      <c r="A168" s="14"/>
      <c r="B168" s="329"/>
      <c r="C168" s="329"/>
    </row>
    <row r="169" spans="1:3" s="12" customFormat="1" x14ac:dyDescent="0.25">
      <c r="A169" s="15" t="s">
        <v>0</v>
      </c>
      <c r="B169" s="15" t="s">
        <v>2</v>
      </c>
      <c r="C169" s="15" t="s">
        <v>3</v>
      </c>
    </row>
    <row r="170" spans="1:3" s="12" customFormat="1" x14ac:dyDescent="0.25">
      <c r="A170" s="15" t="s">
        <v>1</v>
      </c>
      <c r="B170" s="15">
        <v>2</v>
      </c>
      <c r="C170" s="15">
        <v>3</v>
      </c>
    </row>
    <row r="171" spans="1:3" s="12" customFormat="1" x14ac:dyDescent="0.25">
      <c r="A171" s="3" t="s">
        <v>28</v>
      </c>
      <c r="B171" s="324">
        <f>SUM(B173:B184)</f>
        <v>22120700</v>
      </c>
      <c r="C171" s="324">
        <f>SUM(C173:C184)</f>
        <v>18152124.75</v>
      </c>
    </row>
    <row r="172" spans="1:3" s="12" customFormat="1" x14ac:dyDescent="0.25">
      <c r="A172" s="10" t="s">
        <v>4</v>
      </c>
      <c r="B172" s="259"/>
      <c r="C172" s="259"/>
    </row>
    <row r="173" spans="1:3" s="12" customFormat="1" x14ac:dyDescent="0.25">
      <c r="A173" s="13" t="s">
        <v>8</v>
      </c>
      <c r="B173" s="342">
        <v>14531358.33</v>
      </c>
      <c r="C173" s="342">
        <v>12102351.65</v>
      </c>
    </row>
    <row r="174" spans="1:3" s="12" customFormat="1" x14ac:dyDescent="0.25">
      <c r="A174" s="337" t="s">
        <v>95</v>
      </c>
      <c r="B174" s="342">
        <v>3641.67</v>
      </c>
      <c r="C174" s="342">
        <v>3641.67</v>
      </c>
    </row>
    <row r="175" spans="1:3" s="12" customFormat="1" x14ac:dyDescent="0.25">
      <c r="A175" s="13" t="s">
        <v>13</v>
      </c>
      <c r="B175" s="342"/>
      <c r="C175" s="342"/>
    </row>
    <row r="176" spans="1:3" s="12" customFormat="1" x14ac:dyDescent="0.25">
      <c r="A176" s="13" t="s">
        <v>9</v>
      </c>
      <c r="B176" s="342">
        <v>4390000</v>
      </c>
      <c r="C176" s="340">
        <v>3602998.93</v>
      </c>
    </row>
    <row r="177" spans="1:3" s="12" customFormat="1" x14ac:dyDescent="0.25">
      <c r="A177" s="13" t="s">
        <v>10</v>
      </c>
      <c r="B177" s="342"/>
      <c r="C177" s="342"/>
    </row>
    <row r="178" spans="1:3" s="12" customFormat="1" ht="23.25" x14ac:dyDescent="0.25">
      <c r="A178" s="13" t="s">
        <v>14</v>
      </c>
      <c r="B178" s="342"/>
      <c r="C178" s="342"/>
    </row>
    <row r="179" spans="1:3" s="12" customFormat="1" x14ac:dyDescent="0.25">
      <c r="A179" s="13" t="s">
        <v>11</v>
      </c>
      <c r="B179" s="342">
        <v>96061</v>
      </c>
      <c r="C179" s="342">
        <v>91550</v>
      </c>
    </row>
    <row r="180" spans="1:3" s="12" customFormat="1" x14ac:dyDescent="0.25">
      <c r="A180" s="13" t="s">
        <v>12</v>
      </c>
      <c r="B180" s="342">
        <v>648760</v>
      </c>
      <c r="C180" s="342">
        <v>588760</v>
      </c>
    </row>
    <row r="181" spans="1:3" s="12" customFormat="1" x14ac:dyDescent="0.25">
      <c r="A181" s="13" t="s">
        <v>72</v>
      </c>
      <c r="B181" s="342">
        <v>23638.5</v>
      </c>
      <c r="C181" s="342">
        <v>23638.5</v>
      </c>
    </row>
    <row r="182" spans="1:3" s="12" customFormat="1" x14ac:dyDescent="0.25">
      <c r="A182" s="10" t="s">
        <v>5</v>
      </c>
      <c r="B182" s="342">
        <v>0</v>
      </c>
      <c r="C182" s="342">
        <v>0</v>
      </c>
    </row>
    <row r="183" spans="1:3" s="12" customFormat="1" ht="25.5" x14ac:dyDescent="0.25">
      <c r="A183" s="10" t="s">
        <v>6</v>
      </c>
      <c r="B183" s="342">
        <v>849026.5</v>
      </c>
      <c r="C183" s="342">
        <v>160970</v>
      </c>
    </row>
    <row r="184" spans="1:3" s="12" customFormat="1" ht="25.5" x14ac:dyDescent="0.25">
      <c r="A184" s="10" t="s">
        <v>7</v>
      </c>
      <c r="B184" s="342">
        <v>1578214</v>
      </c>
      <c r="C184" s="342">
        <v>1578214</v>
      </c>
    </row>
    <row r="185" spans="1:3" s="12" customFormat="1" x14ac:dyDescent="0.25">
      <c r="A185" s="14"/>
      <c r="B185" s="14"/>
      <c r="C185" s="14"/>
    </row>
    <row r="186" spans="1:3" s="12" customFormat="1" x14ac:dyDescent="0.25">
      <c r="A186" s="15" t="s">
        <v>0</v>
      </c>
      <c r="B186" s="15" t="s">
        <v>2</v>
      </c>
      <c r="C186" s="15" t="s">
        <v>3</v>
      </c>
    </row>
    <row r="187" spans="1:3" s="12" customFormat="1" x14ac:dyDescent="0.25">
      <c r="A187" s="15" t="s">
        <v>1</v>
      </c>
      <c r="B187" s="15">
        <v>2</v>
      </c>
      <c r="C187" s="15">
        <v>3</v>
      </c>
    </row>
    <row r="188" spans="1:3" s="12" customFormat="1" x14ac:dyDescent="0.25">
      <c r="A188" s="3" t="s">
        <v>29</v>
      </c>
      <c r="B188" s="8">
        <f>SUM(B190:B203)</f>
        <v>22145543.859999999</v>
      </c>
      <c r="C188" s="8">
        <f>SUM(C190:C203)</f>
        <v>18138227.219999999</v>
      </c>
    </row>
    <row r="189" spans="1:3" s="12" customFormat="1" x14ac:dyDescent="0.25">
      <c r="A189" s="10" t="s">
        <v>4</v>
      </c>
      <c r="B189" s="11"/>
      <c r="C189" s="11">
        <v>0</v>
      </c>
    </row>
    <row r="190" spans="1:3" s="12" customFormat="1" x14ac:dyDescent="0.25">
      <c r="A190" s="337" t="s">
        <v>8</v>
      </c>
      <c r="B190" s="342">
        <v>13460815</v>
      </c>
      <c r="C190" s="348">
        <v>11211878.439999999</v>
      </c>
    </row>
    <row r="191" spans="1:3" s="12" customFormat="1" ht="23.25" x14ac:dyDescent="0.25">
      <c r="A191" s="337" t="s">
        <v>76</v>
      </c>
      <c r="B191" s="342">
        <v>9185</v>
      </c>
      <c r="C191" s="348">
        <v>9185</v>
      </c>
    </row>
    <row r="192" spans="1:3" s="12" customFormat="1" ht="23.25" x14ac:dyDescent="0.25">
      <c r="A192" s="337" t="s">
        <v>49</v>
      </c>
      <c r="B192" s="342">
        <v>5819.35</v>
      </c>
      <c r="C192" s="348">
        <v>4812</v>
      </c>
    </row>
    <row r="193" spans="1:3" s="12" customFormat="1" x14ac:dyDescent="0.25">
      <c r="A193" s="337" t="s">
        <v>9</v>
      </c>
      <c r="B193" s="342">
        <v>4077000</v>
      </c>
      <c r="C193" s="348">
        <v>3335227.01</v>
      </c>
    </row>
    <row r="194" spans="1:3" s="12" customFormat="1" x14ac:dyDescent="0.25">
      <c r="A194" s="337" t="s">
        <v>10</v>
      </c>
      <c r="B194" s="342">
        <v>34280</v>
      </c>
      <c r="C194" s="348">
        <v>20556.13</v>
      </c>
    </row>
    <row r="195" spans="1:3" s="12" customFormat="1" x14ac:dyDescent="0.25">
      <c r="A195" s="337" t="s">
        <v>11</v>
      </c>
      <c r="B195" s="342">
        <v>239000</v>
      </c>
      <c r="C195" s="348">
        <v>169626.09</v>
      </c>
    </row>
    <row r="196" spans="1:3" s="12" customFormat="1" x14ac:dyDescent="0.25">
      <c r="A196" s="337" t="s">
        <v>12</v>
      </c>
      <c r="B196" s="342">
        <v>902119</v>
      </c>
      <c r="C196" s="348">
        <v>583915.01</v>
      </c>
    </row>
    <row r="197" spans="1:3" s="12" customFormat="1" x14ac:dyDescent="0.25">
      <c r="A197" s="338" t="s">
        <v>5</v>
      </c>
      <c r="B197" s="342">
        <v>107500</v>
      </c>
      <c r="C197" s="348">
        <v>32713.48</v>
      </c>
    </row>
    <row r="198" spans="1:3" s="12" customFormat="1" x14ac:dyDescent="0.25">
      <c r="A198" s="338" t="s">
        <v>72</v>
      </c>
      <c r="B198" s="342">
        <v>28000</v>
      </c>
      <c r="C198" s="348">
        <v>13096.19</v>
      </c>
    </row>
    <row r="199" spans="1:3" s="12" customFormat="1" ht="25.5" x14ac:dyDescent="0.25">
      <c r="A199" s="338" t="s">
        <v>84</v>
      </c>
      <c r="B199" s="342">
        <v>30000</v>
      </c>
      <c r="C199" s="348">
        <v>250</v>
      </c>
    </row>
    <row r="200" spans="1:3" s="12" customFormat="1" ht="25.5" x14ac:dyDescent="0.25">
      <c r="A200" s="338" t="s">
        <v>6</v>
      </c>
      <c r="B200" s="342">
        <v>196050</v>
      </c>
      <c r="C200" s="348">
        <v>122198.1</v>
      </c>
    </row>
    <row r="201" spans="1:3" s="12" customFormat="1" ht="25.5" x14ac:dyDescent="0.25">
      <c r="A201" s="338" t="s">
        <v>7</v>
      </c>
      <c r="B201" s="342">
        <v>2669669.5099999998</v>
      </c>
      <c r="C201" s="348">
        <v>2372711.5299999998</v>
      </c>
    </row>
    <row r="202" spans="1:3" s="12" customFormat="1" x14ac:dyDescent="0.25">
      <c r="A202" s="293" t="s">
        <v>16</v>
      </c>
      <c r="B202" s="342">
        <v>250000</v>
      </c>
      <c r="C202" s="348">
        <v>191850</v>
      </c>
    </row>
    <row r="203" spans="1:3" s="12" customFormat="1" x14ac:dyDescent="0.25">
      <c r="A203" s="293" t="s">
        <v>15</v>
      </c>
      <c r="B203" s="342">
        <v>136106</v>
      </c>
      <c r="C203" s="348">
        <v>70208.240000000005</v>
      </c>
    </row>
    <row r="204" spans="1:3" s="12" customFormat="1" x14ac:dyDescent="0.25">
      <c r="A204" s="14"/>
      <c r="B204" s="14"/>
      <c r="C204" s="14"/>
    </row>
    <row r="205" spans="1:3" s="12" customFormat="1" x14ac:dyDescent="0.25">
      <c r="A205" s="15" t="s">
        <v>0</v>
      </c>
      <c r="B205" s="15" t="s">
        <v>2</v>
      </c>
      <c r="C205" s="15" t="s">
        <v>3</v>
      </c>
    </row>
    <row r="206" spans="1:3" s="12" customFormat="1" x14ac:dyDescent="0.25">
      <c r="A206" s="15" t="s">
        <v>1</v>
      </c>
      <c r="B206" s="15">
        <v>2</v>
      </c>
      <c r="C206" s="15">
        <v>3</v>
      </c>
    </row>
    <row r="207" spans="1:3" s="12" customFormat="1" x14ac:dyDescent="0.25">
      <c r="A207" s="3" t="s">
        <v>36</v>
      </c>
      <c r="B207" s="324">
        <f>B209+B211+B212+B214+B215+B216+B217+B218+B219+B210+B213+B221</f>
        <v>8449468.2300000004</v>
      </c>
      <c r="C207" s="324">
        <f>C209+C211+C212+C214+C215+C216+C217+C218+C219+C210+C213+C221</f>
        <v>7131962.2799999993</v>
      </c>
    </row>
    <row r="208" spans="1:3" s="12" customFormat="1" x14ac:dyDescent="0.25">
      <c r="A208" s="10" t="s">
        <v>4</v>
      </c>
      <c r="B208" s="259"/>
      <c r="C208" s="259"/>
    </row>
    <row r="209" spans="1:3" s="12" customFormat="1" x14ac:dyDescent="0.25">
      <c r="A209" s="337" t="s">
        <v>8</v>
      </c>
      <c r="B209" s="342">
        <v>6000000</v>
      </c>
      <c r="C209" s="342">
        <v>5082293.13</v>
      </c>
    </row>
    <row r="210" spans="1:3" s="12" customFormat="1" x14ac:dyDescent="0.25">
      <c r="A210" s="337" t="s">
        <v>13</v>
      </c>
      <c r="B210" s="342">
        <v>2400</v>
      </c>
      <c r="C210" s="342">
        <v>1759</v>
      </c>
    </row>
    <row r="211" spans="1:3" s="12" customFormat="1" x14ac:dyDescent="0.25">
      <c r="A211" s="337" t="s">
        <v>9</v>
      </c>
      <c r="B211" s="342">
        <v>1802000</v>
      </c>
      <c r="C211" s="342">
        <v>1509496.5</v>
      </c>
    </row>
    <row r="212" spans="1:3" s="12" customFormat="1" ht="23.25" x14ac:dyDescent="0.25">
      <c r="A212" s="337" t="s">
        <v>84</v>
      </c>
      <c r="B212" s="342">
        <v>10000</v>
      </c>
      <c r="C212" s="342">
        <v>9391.59</v>
      </c>
    </row>
    <row r="213" spans="1:3" s="12" customFormat="1" x14ac:dyDescent="0.25">
      <c r="A213" s="337" t="s">
        <v>10</v>
      </c>
      <c r="B213" s="342">
        <v>32770</v>
      </c>
      <c r="C213" s="342">
        <v>24867.599999999999</v>
      </c>
    </row>
    <row r="214" spans="1:3" s="12" customFormat="1" ht="23.25" x14ac:dyDescent="0.25">
      <c r="A214" s="337" t="s">
        <v>14</v>
      </c>
      <c r="B214" s="342">
        <v>0</v>
      </c>
      <c r="C214" s="342"/>
    </row>
    <row r="215" spans="1:3" s="12" customFormat="1" x14ac:dyDescent="0.25">
      <c r="A215" s="337" t="s">
        <v>15</v>
      </c>
      <c r="B215" s="342">
        <v>95600</v>
      </c>
      <c r="C215" s="342">
        <v>36639.94</v>
      </c>
    </row>
    <row r="216" spans="1:3" s="12" customFormat="1" x14ac:dyDescent="0.25">
      <c r="A216" s="337" t="s">
        <v>11</v>
      </c>
      <c r="B216" s="342">
        <v>82975.12</v>
      </c>
      <c r="C216" s="342">
        <v>66453.97</v>
      </c>
    </row>
    <row r="217" spans="1:3" s="12" customFormat="1" x14ac:dyDescent="0.25">
      <c r="A217" s="337" t="s">
        <v>12</v>
      </c>
      <c r="B217" s="342">
        <v>76800</v>
      </c>
      <c r="C217" s="342">
        <v>56344</v>
      </c>
    </row>
    <row r="218" spans="1:3" s="12" customFormat="1" x14ac:dyDescent="0.25">
      <c r="A218" s="337" t="s">
        <v>72</v>
      </c>
      <c r="B218" s="342">
        <v>11000</v>
      </c>
      <c r="C218" s="342">
        <v>8317.51</v>
      </c>
    </row>
    <row r="219" spans="1:3" s="12" customFormat="1" x14ac:dyDescent="0.25">
      <c r="A219" s="338" t="s">
        <v>5</v>
      </c>
      <c r="B219" s="342">
        <v>24442</v>
      </c>
      <c r="C219" s="342">
        <v>17051.28</v>
      </c>
    </row>
    <row r="220" spans="1:3" s="12" customFormat="1" ht="25.5" x14ac:dyDescent="0.25">
      <c r="A220" s="338" t="s">
        <v>6</v>
      </c>
      <c r="B220" s="342">
        <v>0</v>
      </c>
      <c r="C220" s="342">
        <v>0</v>
      </c>
    </row>
    <row r="221" spans="1:3" s="12" customFormat="1" ht="25.5" x14ac:dyDescent="0.25">
      <c r="A221" s="338" t="s">
        <v>7</v>
      </c>
      <c r="B221" s="342">
        <v>311481.11</v>
      </c>
      <c r="C221" s="342">
        <v>319347.76</v>
      </c>
    </row>
    <row r="222" spans="1:3" s="12" customFormat="1" x14ac:dyDescent="0.25">
      <c r="A222" s="10"/>
      <c r="B222" s="342"/>
      <c r="C222" s="342"/>
    </row>
    <row r="223" spans="1:3" s="12" customFormat="1" x14ac:dyDescent="0.25">
      <c r="A223" s="15" t="s">
        <v>0</v>
      </c>
      <c r="B223" s="15" t="s">
        <v>2</v>
      </c>
      <c r="C223" s="15" t="s">
        <v>3</v>
      </c>
    </row>
    <row r="224" spans="1:3" s="12" customFormat="1" x14ac:dyDescent="0.25">
      <c r="A224" s="15" t="s">
        <v>1</v>
      </c>
      <c r="B224" s="15">
        <v>2</v>
      </c>
      <c r="C224" s="15">
        <v>3</v>
      </c>
    </row>
    <row r="225" spans="1:3" s="12" customFormat="1" x14ac:dyDescent="0.25">
      <c r="A225" s="3" t="s">
        <v>31</v>
      </c>
      <c r="B225" s="324">
        <f>SUM(B227:B238)</f>
        <v>5642297.2299999995</v>
      </c>
      <c r="C225" s="324">
        <f>SUM(C227:C238)</f>
        <v>4618852.879999999</v>
      </c>
    </row>
    <row r="226" spans="1:3" s="12" customFormat="1" x14ac:dyDescent="0.25">
      <c r="A226" s="10" t="s">
        <v>4</v>
      </c>
      <c r="B226" s="259"/>
      <c r="C226" s="259"/>
    </row>
    <row r="227" spans="1:3" s="12" customFormat="1" x14ac:dyDescent="0.25">
      <c r="A227" s="337" t="s">
        <v>8</v>
      </c>
      <c r="B227" s="342">
        <v>3976805</v>
      </c>
      <c r="C227" s="343">
        <v>3234984.98</v>
      </c>
    </row>
    <row r="228" spans="1:3" s="12" customFormat="1" x14ac:dyDescent="0.25">
      <c r="A228" s="337" t="s">
        <v>13</v>
      </c>
      <c r="B228" s="342">
        <v>2000</v>
      </c>
      <c r="C228" s="343">
        <v>200</v>
      </c>
    </row>
    <row r="229" spans="1:3" s="12" customFormat="1" x14ac:dyDescent="0.25">
      <c r="A229" s="337" t="s">
        <v>9</v>
      </c>
      <c r="B229" s="342">
        <v>1194995</v>
      </c>
      <c r="C229" s="343">
        <v>975661.77</v>
      </c>
    </row>
    <row r="230" spans="1:3" s="12" customFormat="1" x14ac:dyDescent="0.25">
      <c r="A230" s="337" t="s">
        <v>106</v>
      </c>
      <c r="B230" s="342">
        <v>6000</v>
      </c>
      <c r="C230" s="343">
        <v>1930.02</v>
      </c>
    </row>
    <row r="231" spans="1:3" s="12" customFormat="1" x14ac:dyDescent="0.25">
      <c r="A231" s="337" t="s">
        <v>10</v>
      </c>
      <c r="B231" s="342">
        <v>11190</v>
      </c>
      <c r="C231" s="344">
        <v>8504.49</v>
      </c>
    </row>
    <row r="232" spans="1:3" s="12" customFormat="1" x14ac:dyDescent="0.25">
      <c r="A232" s="337" t="s">
        <v>30</v>
      </c>
      <c r="B232" s="342">
        <v>50302.83</v>
      </c>
      <c r="C232" s="343">
        <v>38784.879999999997</v>
      </c>
    </row>
    <row r="233" spans="1:3" s="12" customFormat="1" x14ac:dyDescent="0.25">
      <c r="A233" s="337" t="s">
        <v>11</v>
      </c>
      <c r="B233" s="342">
        <v>15653.29</v>
      </c>
      <c r="C233" s="343">
        <v>13476.35</v>
      </c>
    </row>
    <row r="234" spans="1:3" s="12" customFormat="1" x14ac:dyDescent="0.25">
      <c r="A234" s="337" t="s">
        <v>12</v>
      </c>
      <c r="B234" s="342">
        <v>147062.72</v>
      </c>
      <c r="C234" s="343">
        <v>111602</v>
      </c>
    </row>
    <row r="235" spans="1:3" s="12" customFormat="1" x14ac:dyDescent="0.25">
      <c r="A235" s="337" t="s">
        <v>82</v>
      </c>
      <c r="B235" s="343">
        <v>8014.59</v>
      </c>
      <c r="C235" s="343">
        <v>8014.59</v>
      </c>
    </row>
    <row r="236" spans="1:3" s="12" customFormat="1" x14ac:dyDescent="0.25">
      <c r="A236" s="338" t="s">
        <v>5</v>
      </c>
      <c r="B236" s="342">
        <v>8600</v>
      </c>
      <c r="C236" s="343">
        <v>4020</v>
      </c>
    </row>
    <row r="237" spans="1:3" s="12" customFormat="1" ht="25.5" x14ac:dyDescent="0.25">
      <c r="A237" s="338" t="s">
        <v>6</v>
      </c>
      <c r="B237" s="342"/>
      <c r="C237" s="343"/>
    </row>
    <row r="238" spans="1:3" s="12" customFormat="1" ht="25.5" x14ac:dyDescent="0.25">
      <c r="A238" s="338" t="s">
        <v>7</v>
      </c>
      <c r="B238" s="343">
        <v>221673.8</v>
      </c>
      <c r="C238" s="343">
        <v>221673.8</v>
      </c>
    </row>
    <row r="239" spans="1:3" s="12" customFormat="1" x14ac:dyDescent="0.25">
      <c r="A239" s="14"/>
      <c r="B239" s="14"/>
      <c r="C239" s="14"/>
    </row>
    <row r="240" spans="1:3" s="12" customFormat="1" x14ac:dyDescent="0.25">
      <c r="A240" s="15" t="s">
        <v>0</v>
      </c>
      <c r="B240" s="15" t="s">
        <v>2</v>
      </c>
      <c r="C240" s="15" t="s">
        <v>3</v>
      </c>
    </row>
    <row r="241" spans="1:3" s="12" customFormat="1" x14ac:dyDescent="0.25">
      <c r="A241" s="15" t="s">
        <v>1</v>
      </c>
      <c r="B241" s="15">
        <v>2</v>
      </c>
      <c r="C241" s="15">
        <v>3</v>
      </c>
    </row>
    <row r="242" spans="1:3" s="12" customFormat="1" ht="25.5" x14ac:dyDescent="0.25">
      <c r="A242" s="3" t="s">
        <v>34</v>
      </c>
      <c r="B242" s="8">
        <f>SUM(B244:B256)</f>
        <v>42790650</v>
      </c>
      <c r="C242" s="8">
        <f>SUM(C244:C256)</f>
        <v>34263195.359999999</v>
      </c>
    </row>
    <row r="243" spans="1:3" s="12" customFormat="1" x14ac:dyDescent="0.25">
      <c r="A243" s="10" t="s">
        <v>4</v>
      </c>
      <c r="B243" s="11"/>
      <c r="C243" s="11"/>
    </row>
    <row r="244" spans="1:3" s="12" customFormat="1" x14ac:dyDescent="0.25">
      <c r="A244" s="13" t="s">
        <v>8</v>
      </c>
      <c r="B244" s="342">
        <v>27430300</v>
      </c>
      <c r="C244" s="342">
        <v>22581395.57</v>
      </c>
    </row>
    <row r="245" spans="1:3" s="12" customFormat="1" x14ac:dyDescent="0.25">
      <c r="A245" s="13" t="s">
        <v>13</v>
      </c>
      <c r="B245" s="342">
        <v>42600</v>
      </c>
      <c r="C245" s="342">
        <v>21100</v>
      </c>
    </row>
    <row r="246" spans="1:3" s="12" customFormat="1" x14ac:dyDescent="0.25">
      <c r="A246" s="13" t="s">
        <v>9</v>
      </c>
      <c r="B246" s="342">
        <v>8208900</v>
      </c>
      <c r="C246" s="342">
        <v>6742869.790000001</v>
      </c>
    </row>
    <row r="247" spans="1:3" s="12" customFormat="1" x14ac:dyDescent="0.25">
      <c r="A247" s="13" t="s">
        <v>10</v>
      </c>
      <c r="B247" s="342">
        <v>17755</v>
      </c>
      <c r="C247" s="342">
        <v>14655</v>
      </c>
    </row>
    <row r="248" spans="1:3" s="12" customFormat="1" x14ac:dyDescent="0.25">
      <c r="A248" s="13" t="s">
        <v>15</v>
      </c>
      <c r="B248" s="342">
        <v>416</v>
      </c>
      <c r="C248" s="342"/>
    </row>
    <row r="249" spans="1:3" s="12" customFormat="1" x14ac:dyDescent="0.25">
      <c r="A249" s="13" t="s">
        <v>33</v>
      </c>
      <c r="B249" s="342"/>
      <c r="C249" s="342"/>
    </row>
    <row r="250" spans="1:3" s="12" customFormat="1" x14ac:dyDescent="0.25">
      <c r="A250" s="13" t="s">
        <v>11</v>
      </c>
      <c r="B250" s="342">
        <v>268789</v>
      </c>
      <c r="C250" s="342">
        <v>233597</v>
      </c>
    </row>
    <row r="251" spans="1:3" s="12" customFormat="1" x14ac:dyDescent="0.25">
      <c r="A251" s="13" t="s">
        <v>12</v>
      </c>
      <c r="B251" s="342">
        <v>849909</v>
      </c>
      <c r="C251" s="342">
        <v>764429.3899999999</v>
      </c>
    </row>
    <row r="252" spans="1:3" s="12" customFormat="1" x14ac:dyDescent="0.25">
      <c r="A252" s="10" t="s">
        <v>5</v>
      </c>
      <c r="B252" s="342"/>
      <c r="C252" s="342"/>
    </row>
    <row r="253" spans="1:3" s="12" customFormat="1" ht="25.5" x14ac:dyDescent="0.25">
      <c r="A253" s="10" t="s">
        <v>6</v>
      </c>
      <c r="B253" s="342">
        <v>2804541</v>
      </c>
      <c r="C253" s="342">
        <v>2804540.73</v>
      </c>
    </row>
    <row r="254" spans="1:3" s="12" customFormat="1" ht="25.5" x14ac:dyDescent="0.25">
      <c r="A254" s="10" t="s">
        <v>7</v>
      </c>
      <c r="B254" s="342">
        <v>3134440</v>
      </c>
      <c r="C254" s="342">
        <v>1071627.8799999999</v>
      </c>
    </row>
    <row r="255" spans="1:3" s="12" customFormat="1" x14ac:dyDescent="0.25">
      <c r="A255" s="6" t="s">
        <v>37</v>
      </c>
      <c r="B255" s="342">
        <v>27706</v>
      </c>
      <c r="C255" s="342">
        <v>23686</v>
      </c>
    </row>
    <row r="256" spans="1:3" s="12" customFormat="1" x14ac:dyDescent="0.25">
      <c r="A256" s="6" t="s">
        <v>38</v>
      </c>
      <c r="B256" s="342">
        <v>5294</v>
      </c>
      <c r="C256" s="342">
        <v>5294</v>
      </c>
    </row>
    <row r="257" spans="1:3" s="12" customFormat="1" x14ac:dyDescent="0.25">
      <c r="A257" s="14"/>
      <c r="B257" s="14"/>
      <c r="C257" s="14"/>
    </row>
    <row r="258" spans="1:3" s="12" customFormat="1" x14ac:dyDescent="0.25">
      <c r="A258" s="15" t="s">
        <v>0</v>
      </c>
      <c r="B258" s="15" t="s">
        <v>2</v>
      </c>
      <c r="C258" s="15" t="s">
        <v>3</v>
      </c>
    </row>
    <row r="259" spans="1:3" s="12" customFormat="1" x14ac:dyDescent="0.25">
      <c r="A259" s="15" t="s">
        <v>1</v>
      </c>
      <c r="B259" s="15">
        <v>2</v>
      </c>
      <c r="C259" s="15">
        <v>3</v>
      </c>
    </row>
    <row r="260" spans="1:3" s="12" customFormat="1" ht="25.5" x14ac:dyDescent="0.25">
      <c r="A260" s="3" t="s">
        <v>39</v>
      </c>
      <c r="B260" s="8">
        <f>SUM(B262:B276)</f>
        <v>38856850</v>
      </c>
      <c r="C260" s="8">
        <f>SUM(C262:C275)</f>
        <v>31633404.990000002</v>
      </c>
    </row>
    <row r="261" spans="1:3" s="12" customFormat="1" x14ac:dyDescent="0.25">
      <c r="A261" s="10" t="s">
        <v>4</v>
      </c>
      <c r="B261" s="11"/>
      <c r="C261" s="11"/>
    </row>
    <row r="262" spans="1:3" s="12" customFormat="1" x14ac:dyDescent="0.25">
      <c r="A262" s="33" t="s">
        <v>8</v>
      </c>
      <c r="B262" s="342">
        <v>23852400</v>
      </c>
      <c r="C262" s="342">
        <v>19749851.699999999</v>
      </c>
    </row>
    <row r="263" spans="1:3" s="12" customFormat="1" x14ac:dyDescent="0.25">
      <c r="A263" s="33" t="s">
        <v>102</v>
      </c>
      <c r="B263" s="342"/>
      <c r="C263" s="342"/>
    </row>
    <row r="264" spans="1:3" s="12" customFormat="1" x14ac:dyDescent="0.25">
      <c r="A264" s="33" t="s">
        <v>103</v>
      </c>
      <c r="B264" s="342">
        <v>145000</v>
      </c>
      <c r="C264" s="342">
        <v>56624</v>
      </c>
    </row>
    <row r="265" spans="1:3" s="12" customFormat="1" x14ac:dyDescent="0.25">
      <c r="A265" s="33" t="s">
        <v>9</v>
      </c>
      <c r="B265" s="342">
        <v>7203500</v>
      </c>
      <c r="C265" s="342">
        <v>5861819.290000001</v>
      </c>
    </row>
    <row r="266" spans="1:3" s="12" customFormat="1" x14ac:dyDescent="0.25">
      <c r="A266" s="33" t="s">
        <v>10</v>
      </c>
      <c r="B266" s="342">
        <v>50379.199999999997</v>
      </c>
      <c r="C266" s="342">
        <v>38295.210000000006</v>
      </c>
    </row>
    <row r="267" spans="1:3" s="12" customFormat="1" x14ac:dyDescent="0.25">
      <c r="A267" s="33" t="s">
        <v>15</v>
      </c>
      <c r="B267" s="342">
        <v>131500</v>
      </c>
      <c r="C267" s="342">
        <v>68462.209999999992</v>
      </c>
    </row>
    <row r="268" spans="1:3" s="12" customFormat="1" ht="23.25" x14ac:dyDescent="0.25">
      <c r="A268" s="33" t="s">
        <v>104</v>
      </c>
      <c r="B268" s="342"/>
      <c r="C268" s="342"/>
    </row>
    <row r="269" spans="1:3" s="12" customFormat="1" x14ac:dyDescent="0.25">
      <c r="A269" s="33" t="s">
        <v>11</v>
      </c>
      <c r="B269" s="342">
        <v>1196753.1100000001</v>
      </c>
      <c r="C269" s="342">
        <v>1266174.97</v>
      </c>
    </row>
    <row r="270" spans="1:3" s="12" customFormat="1" x14ac:dyDescent="0.25">
      <c r="A270" s="33" t="s">
        <v>12</v>
      </c>
      <c r="B270" s="342">
        <v>907625.03</v>
      </c>
      <c r="C270" s="342">
        <v>855964.7699999999</v>
      </c>
    </row>
    <row r="271" spans="1:3" s="12" customFormat="1" x14ac:dyDescent="0.25">
      <c r="A271" s="33" t="s">
        <v>72</v>
      </c>
      <c r="B271" s="342">
        <v>48898.81</v>
      </c>
      <c r="C271" s="342">
        <v>53155.23</v>
      </c>
    </row>
    <row r="272" spans="1:3" s="12" customFormat="1" x14ac:dyDescent="0.25">
      <c r="A272" s="33" t="s">
        <v>97</v>
      </c>
      <c r="B272" s="342">
        <v>80000</v>
      </c>
      <c r="C272" s="342">
        <v>80000</v>
      </c>
    </row>
    <row r="273" spans="1:3" s="12" customFormat="1" x14ac:dyDescent="0.25">
      <c r="A273" s="33" t="s">
        <v>5</v>
      </c>
      <c r="B273" s="342">
        <v>31000</v>
      </c>
      <c r="C273" s="342">
        <v>30160</v>
      </c>
    </row>
    <row r="274" spans="1:3" s="12" customFormat="1" ht="23.25" x14ac:dyDescent="0.25">
      <c r="A274" s="33" t="s">
        <v>6</v>
      </c>
      <c r="B274" s="342">
        <v>3332850</v>
      </c>
      <c r="C274" s="342">
        <v>2864993.33</v>
      </c>
    </row>
    <row r="275" spans="1:3" s="12" customFormat="1" ht="23.25" x14ac:dyDescent="0.25">
      <c r="A275" s="33" t="s">
        <v>7</v>
      </c>
      <c r="B275" s="342">
        <v>1876943.85</v>
      </c>
      <c r="C275" s="342">
        <v>707904.28</v>
      </c>
    </row>
    <row r="276" spans="1:3" s="12" customFormat="1" x14ac:dyDescent="0.25">
      <c r="A276" s="14"/>
      <c r="B276" s="14"/>
      <c r="C276" s="14"/>
    </row>
    <row r="277" spans="1:3" s="12" customFormat="1" x14ac:dyDescent="0.25">
      <c r="A277" s="27" t="s">
        <v>0</v>
      </c>
      <c r="B277" s="27" t="s">
        <v>2</v>
      </c>
      <c r="C277" s="27" t="s">
        <v>3</v>
      </c>
    </row>
    <row r="278" spans="1:3" s="12" customFormat="1" ht="15.75" thickBot="1" x14ac:dyDescent="0.3">
      <c r="A278" s="27" t="s">
        <v>1</v>
      </c>
      <c r="B278" s="28" t="s">
        <v>40</v>
      </c>
      <c r="C278" s="28" t="s">
        <v>41</v>
      </c>
    </row>
    <row r="279" spans="1:3" s="12" customFormat="1" x14ac:dyDescent="0.25">
      <c r="A279" s="29" t="s">
        <v>42</v>
      </c>
      <c r="B279" s="81">
        <f>SUM(B281:B294)</f>
        <v>97133400</v>
      </c>
      <c r="C279" s="81">
        <f>SUM(C281:C294)</f>
        <v>72262329.11999999</v>
      </c>
    </row>
    <row r="280" spans="1:3" s="12" customFormat="1" x14ac:dyDescent="0.25">
      <c r="A280" s="31" t="s">
        <v>4</v>
      </c>
      <c r="B280" s="82"/>
      <c r="C280" s="82"/>
    </row>
    <row r="281" spans="1:3" s="12" customFormat="1" x14ac:dyDescent="0.25">
      <c r="A281" s="33" t="s">
        <v>8</v>
      </c>
      <c r="B281" s="343">
        <v>26981943.16</v>
      </c>
      <c r="C281" s="343">
        <v>23256533.93</v>
      </c>
    </row>
    <row r="282" spans="1:3" s="12" customFormat="1" x14ac:dyDescent="0.25">
      <c r="A282" s="33" t="s">
        <v>13</v>
      </c>
      <c r="B282" s="343">
        <v>130000</v>
      </c>
      <c r="C282" s="343">
        <v>121700</v>
      </c>
    </row>
    <row r="283" spans="1:3" s="12" customFormat="1" x14ac:dyDescent="0.25">
      <c r="A283" s="33" t="s">
        <v>9</v>
      </c>
      <c r="B283" s="343">
        <v>8148546.5199999996</v>
      </c>
      <c r="C283" s="343">
        <v>6804662.5700000003</v>
      </c>
    </row>
    <row r="284" spans="1:3" s="12" customFormat="1" x14ac:dyDescent="0.25">
      <c r="A284" s="33" t="s">
        <v>10</v>
      </c>
      <c r="B284" s="343">
        <v>217660</v>
      </c>
      <c r="C284" s="343">
        <v>154066.19</v>
      </c>
    </row>
    <row r="285" spans="1:3" s="12" customFormat="1" ht="23.25" x14ac:dyDescent="0.25">
      <c r="A285" s="33" t="s">
        <v>14</v>
      </c>
      <c r="B285" s="343">
        <v>40000</v>
      </c>
      <c r="C285" s="343">
        <v>28290.54</v>
      </c>
    </row>
    <row r="286" spans="1:3" s="12" customFormat="1" x14ac:dyDescent="0.25">
      <c r="A286" s="13" t="s">
        <v>15</v>
      </c>
      <c r="B286" s="343">
        <v>989513.75</v>
      </c>
      <c r="C286" s="343">
        <v>396135.92999999993</v>
      </c>
    </row>
    <row r="287" spans="1:3" s="12" customFormat="1" x14ac:dyDescent="0.25">
      <c r="A287" s="13" t="s">
        <v>91</v>
      </c>
      <c r="B287" s="343">
        <v>300000</v>
      </c>
      <c r="C287" s="343">
        <v>300000</v>
      </c>
    </row>
    <row r="288" spans="1:3" s="12" customFormat="1" x14ac:dyDescent="0.25">
      <c r="A288" s="33" t="s">
        <v>11</v>
      </c>
      <c r="B288" s="343">
        <v>2810816</v>
      </c>
      <c r="C288" s="343">
        <v>1480528.6700000002</v>
      </c>
    </row>
    <row r="289" spans="1:3" s="12" customFormat="1" x14ac:dyDescent="0.25">
      <c r="A289" s="33" t="s">
        <v>12</v>
      </c>
      <c r="B289" s="343">
        <v>43673079.350000001</v>
      </c>
      <c r="C289" s="343">
        <v>29963391.569999997</v>
      </c>
    </row>
    <row r="290" spans="1:3" s="12" customFormat="1" ht="25.5" x14ac:dyDescent="0.25">
      <c r="A290" s="310" t="s">
        <v>85</v>
      </c>
      <c r="B290" s="343">
        <v>34876.67</v>
      </c>
      <c r="C290" s="343">
        <v>33246.67</v>
      </c>
    </row>
    <row r="291" spans="1:3" s="12" customFormat="1" ht="25.5" x14ac:dyDescent="0.25">
      <c r="A291" s="310" t="s">
        <v>86</v>
      </c>
      <c r="B291" s="343">
        <v>110500</v>
      </c>
      <c r="C291" s="343">
        <v>81286.44</v>
      </c>
    </row>
    <row r="292" spans="1:3" s="12" customFormat="1" x14ac:dyDescent="0.25">
      <c r="A292" s="310" t="s">
        <v>5</v>
      </c>
      <c r="B292" s="343">
        <v>348316.4</v>
      </c>
      <c r="C292" s="343">
        <v>298753.48</v>
      </c>
    </row>
    <row r="293" spans="1:3" s="12" customFormat="1" x14ac:dyDescent="0.25">
      <c r="A293" s="310" t="s">
        <v>87</v>
      </c>
      <c r="B293" s="343">
        <v>9601994.0199999996</v>
      </c>
      <c r="C293" s="343">
        <v>6502280.2800000003</v>
      </c>
    </row>
    <row r="294" spans="1:3" s="12" customFormat="1" x14ac:dyDescent="0.25">
      <c r="A294" s="310" t="s">
        <v>88</v>
      </c>
      <c r="B294" s="343">
        <v>3746154.13</v>
      </c>
      <c r="C294" s="343">
        <v>2841452.85</v>
      </c>
    </row>
    <row r="295" spans="1:3" s="12" customFormat="1" x14ac:dyDescent="0.25">
      <c r="A295" s="309"/>
      <c r="B295" s="300"/>
      <c r="C295" s="300"/>
    </row>
    <row r="296" spans="1:3" s="12" customFormat="1" x14ac:dyDescent="0.25">
      <c r="A296" s="27" t="s">
        <v>0</v>
      </c>
      <c r="B296" s="27" t="s">
        <v>2</v>
      </c>
      <c r="C296" s="27" t="s">
        <v>3</v>
      </c>
    </row>
    <row r="297" spans="1:3" s="12" customFormat="1" ht="15.75" thickBot="1" x14ac:dyDescent="0.3">
      <c r="A297" s="27" t="s">
        <v>1</v>
      </c>
      <c r="B297" s="28" t="s">
        <v>40</v>
      </c>
      <c r="C297" s="28" t="s">
        <v>41</v>
      </c>
    </row>
    <row r="298" spans="1:3" s="12" customFormat="1" x14ac:dyDescent="0.25">
      <c r="A298" s="42" t="s">
        <v>45</v>
      </c>
      <c r="B298" s="87">
        <f>SUM(B300:B312)</f>
        <v>125377506</v>
      </c>
      <c r="C298" s="87">
        <f>SUM(C300:C312)</f>
        <v>90118787.109999985</v>
      </c>
    </row>
    <row r="299" spans="1:3" s="12" customFormat="1" x14ac:dyDescent="0.25">
      <c r="A299" s="44" t="s">
        <v>4</v>
      </c>
      <c r="B299" s="88"/>
      <c r="C299" s="88"/>
    </row>
    <row r="300" spans="1:3" s="12" customFormat="1" x14ac:dyDescent="0.25">
      <c r="A300" s="284" t="s">
        <v>8</v>
      </c>
      <c r="B300" s="343">
        <v>17400000</v>
      </c>
      <c r="C300" s="343">
        <v>12578721.65</v>
      </c>
    </row>
    <row r="301" spans="1:3" s="12" customFormat="1" x14ac:dyDescent="0.25">
      <c r="A301" s="346" t="s">
        <v>47</v>
      </c>
      <c r="B301" s="347">
        <v>400</v>
      </c>
      <c r="C301" s="347">
        <v>400</v>
      </c>
    </row>
    <row r="302" spans="1:3" s="12" customFormat="1" x14ac:dyDescent="0.25">
      <c r="A302" s="284" t="s">
        <v>9</v>
      </c>
      <c r="B302" s="343">
        <v>5254800</v>
      </c>
      <c r="C302" s="343">
        <v>3627216.73</v>
      </c>
    </row>
    <row r="303" spans="1:3" s="12" customFormat="1" x14ac:dyDescent="0.25">
      <c r="A303" s="284" t="s">
        <v>10</v>
      </c>
      <c r="B303" s="343">
        <v>85121.43</v>
      </c>
      <c r="C303" s="343">
        <v>62535.06</v>
      </c>
    </row>
    <row r="304" spans="1:3" s="12" customFormat="1" x14ac:dyDescent="0.25">
      <c r="A304" s="284" t="s">
        <v>44</v>
      </c>
      <c r="B304" s="343">
        <v>6000</v>
      </c>
      <c r="C304" s="343">
        <v>6000</v>
      </c>
    </row>
    <row r="305" spans="1:3" s="12" customFormat="1" x14ac:dyDescent="0.25">
      <c r="A305" s="284" t="s">
        <v>15</v>
      </c>
      <c r="B305" s="343">
        <v>235061</v>
      </c>
      <c r="C305" s="343">
        <v>171236.3</v>
      </c>
    </row>
    <row r="306" spans="1:3" s="12" customFormat="1" x14ac:dyDescent="0.25">
      <c r="A306" s="284" t="s">
        <v>72</v>
      </c>
      <c r="B306" s="343">
        <v>35000</v>
      </c>
      <c r="C306" s="343">
        <v>8706.15</v>
      </c>
    </row>
    <row r="307" spans="1:3" s="12" customFormat="1" x14ac:dyDescent="0.25">
      <c r="A307" s="284" t="s">
        <v>11</v>
      </c>
      <c r="B307" s="343">
        <v>28504589.690000001</v>
      </c>
      <c r="C307" s="343">
        <v>25330222.690000001</v>
      </c>
    </row>
    <row r="308" spans="1:3" s="12" customFormat="1" x14ac:dyDescent="0.25">
      <c r="A308" s="284" t="s">
        <v>12</v>
      </c>
      <c r="B308" s="343">
        <v>10149874.76</v>
      </c>
      <c r="C308" s="343">
        <v>7757752.3600000003</v>
      </c>
    </row>
    <row r="309" spans="1:3" s="12" customFormat="1" x14ac:dyDescent="0.25">
      <c r="A309" s="285" t="s">
        <v>5</v>
      </c>
      <c r="B309" s="343">
        <v>39881300</v>
      </c>
      <c r="C309" s="343">
        <v>28560007</v>
      </c>
    </row>
    <row r="310" spans="1:3" s="12" customFormat="1" ht="25.5" x14ac:dyDescent="0.25">
      <c r="A310" s="285" t="s">
        <v>6</v>
      </c>
      <c r="B310" s="343">
        <v>18833460</v>
      </c>
      <c r="C310" s="343">
        <v>8011270.5999999996</v>
      </c>
    </row>
    <row r="311" spans="1:3" s="12" customFormat="1" ht="25.5" x14ac:dyDescent="0.25">
      <c r="A311" s="285" t="s">
        <v>7</v>
      </c>
      <c r="B311" s="343">
        <v>4991899.12</v>
      </c>
      <c r="C311" s="343">
        <v>4004718.57</v>
      </c>
    </row>
    <row r="312" spans="1:3" s="12" customFormat="1" x14ac:dyDescent="0.25">
      <c r="A312" s="286"/>
      <c r="B312" s="89"/>
      <c r="C312" s="89"/>
    </row>
    <row r="313" spans="1:3" s="12" customFormat="1" x14ac:dyDescent="0.25">
      <c r="A313" s="311"/>
      <c r="B313" s="312"/>
      <c r="C313" s="312"/>
    </row>
    <row r="314" spans="1:3" s="12" customFormat="1" x14ac:dyDescent="0.25">
      <c r="A314" s="27" t="s">
        <v>0</v>
      </c>
      <c r="B314" s="27" t="s">
        <v>2</v>
      </c>
      <c r="C314" s="27" t="s">
        <v>3</v>
      </c>
    </row>
    <row r="315" spans="1:3" s="12" customFormat="1" ht="15.75" thickBot="1" x14ac:dyDescent="0.3">
      <c r="A315" s="27" t="s">
        <v>1</v>
      </c>
      <c r="B315" s="28" t="s">
        <v>40</v>
      </c>
      <c r="C315" s="28" t="s">
        <v>41</v>
      </c>
    </row>
    <row r="316" spans="1:3" s="12" customFormat="1" x14ac:dyDescent="0.25">
      <c r="A316" s="3" t="s">
        <v>46</v>
      </c>
      <c r="B316" s="43">
        <f>SUM(B318:B328)</f>
        <v>11394506.51</v>
      </c>
      <c r="C316" s="43">
        <f>SUM(C318:C328)</f>
        <v>8659478.0572199989</v>
      </c>
    </row>
    <row r="317" spans="1:3" s="12" customFormat="1" x14ac:dyDescent="0.25">
      <c r="A317" s="10" t="s">
        <v>4</v>
      </c>
      <c r="B317" s="50"/>
      <c r="C317" s="50"/>
    </row>
    <row r="318" spans="1:3" s="12" customFormat="1" x14ac:dyDescent="0.25">
      <c r="A318" s="13" t="s">
        <v>8</v>
      </c>
      <c r="B318" s="51">
        <v>5901057.3499999996</v>
      </c>
      <c r="C318" s="51">
        <v>5305878.2299999995</v>
      </c>
    </row>
    <row r="319" spans="1:3" s="12" customFormat="1" x14ac:dyDescent="0.25">
      <c r="A319" s="13" t="s">
        <v>47</v>
      </c>
      <c r="B319" s="51">
        <v>13200</v>
      </c>
      <c r="C319" s="51">
        <v>5200</v>
      </c>
    </row>
    <row r="320" spans="1:3" s="12" customFormat="1" x14ac:dyDescent="0.25">
      <c r="A320" s="13" t="s">
        <v>9</v>
      </c>
      <c r="B320" s="51">
        <v>1781449.16</v>
      </c>
      <c r="C320" s="51">
        <v>1591052.51722</v>
      </c>
    </row>
    <row r="321" spans="1:3" s="12" customFormat="1" x14ac:dyDescent="0.25">
      <c r="A321" s="13" t="s">
        <v>10</v>
      </c>
      <c r="B321" s="51">
        <v>53520</v>
      </c>
      <c r="C321" s="51">
        <v>41259.919999999998</v>
      </c>
    </row>
    <row r="322" spans="1:3" s="12" customFormat="1" x14ac:dyDescent="0.25">
      <c r="A322" s="13" t="s">
        <v>44</v>
      </c>
      <c r="B322" s="51"/>
      <c r="C322" s="51"/>
    </row>
    <row r="323" spans="1:3" s="12" customFormat="1" x14ac:dyDescent="0.25">
      <c r="A323" s="13" t="s">
        <v>15</v>
      </c>
      <c r="B323" s="51">
        <v>90000</v>
      </c>
      <c r="C323" s="51">
        <v>58892.91</v>
      </c>
    </row>
    <row r="324" spans="1:3" s="12" customFormat="1" x14ac:dyDescent="0.25">
      <c r="A324" s="13" t="s">
        <v>11</v>
      </c>
      <c r="B324" s="51">
        <v>296320</v>
      </c>
      <c r="C324" s="51">
        <v>122794.73999999999</v>
      </c>
    </row>
    <row r="325" spans="1:3" s="12" customFormat="1" x14ac:dyDescent="0.25">
      <c r="A325" s="13" t="s">
        <v>12</v>
      </c>
      <c r="B325" s="51">
        <v>2126700</v>
      </c>
      <c r="C325" s="51">
        <v>1302865.3999999999</v>
      </c>
    </row>
    <row r="326" spans="1:3" s="12" customFormat="1" x14ac:dyDescent="0.25">
      <c r="A326" s="10" t="s">
        <v>5</v>
      </c>
      <c r="B326" s="51">
        <v>1280</v>
      </c>
      <c r="C326" s="51"/>
    </row>
    <row r="327" spans="1:3" s="12" customFormat="1" ht="25.5" x14ac:dyDescent="0.25">
      <c r="A327" s="10" t="s">
        <v>6</v>
      </c>
      <c r="B327" s="51">
        <v>838013.87</v>
      </c>
      <c r="C327" s="51">
        <v>22981.279999999999</v>
      </c>
    </row>
    <row r="328" spans="1:3" s="12" customFormat="1" ht="25.5" x14ac:dyDescent="0.25">
      <c r="A328" s="10" t="s">
        <v>7</v>
      </c>
      <c r="B328" s="51">
        <v>292966.13</v>
      </c>
      <c r="C328" s="51">
        <v>208553.06000000003</v>
      </c>
    </row>
    <row r="329" spans="1:3" s="12" customFormat="1" x14ac:dyDescent="0.25">
      <c r="A329" s="272"/>
      <c r="B329" s="313"/>
      <c r="C329" s="313"/>
    </row>
    <row r="330" spans="1:3" s="12" customFormat="1" x14ac:dyDescent="0.25">
      <c r="A330" s="27" t="s">
        <v>0</v>
      </c>
      <c r="B330" s="27" t="s">
        <v>2</v>
      </c>
      <c r="C330" s="27" t="s">
        <v>3</v>
      </c>
    </row>
    <row r="331" spans="1:3" s="12" customFormat="1" ht="15.75" thickBot="1" x14ac:dyDescent="0.3">
      <c r="A331" s="27" t="s">
        <v>1</v>
      </c>
      <c r="B331" s="28" t="s">
        <v>40</v>
      </c>
      <c r="C331" s="28" t="s">
        <v>41</v>
      </c>
    </row>
    <row r="332" spans="1:3" s="12" customFormat="1" x14ac:dyDescent="0.25">
      <c r="A332" s="29" t="s">
        <v>48</v>
      </c>
      <c r="B332" s="43">
        <f>SUM(B334:B345)</f>
        <v>16684600</v>
      </c>
      <c r="C332" s="43">
        <f>SUM(C334:C345)</f>
        <v>13349204.25</v>
      </c>
    </row>
    <row r="333" spans="1:3" s="12" customFormat="1" x14ac:dyDescent="0.25">
      <c r="A333" s="55" t="s">
        <v>4</v>
      </c>
      <c r="B333" s="90"/>
      <c r="C333" s="90"/>
    </row>
    <row r="334" spans="1:3" s="12" customFormat="1" x14ac:dyDescent="0.25">
      <c r="A334" s="288" t="s">
        <v>8</v>
      </c>
      <c r="B334" s="51">
        <v>8400140</v>
      </c>
      <c r="C334" s="51">
        <v>7122055.1299999999</v>
      </c>
    </row>
    <row r="335" spans="1:3" s="12" customFormat="1" x14ac:dyDescent="0.25">
      <c r="A335" s="337" t="s">
        <v>47</v>
      </c>
      <c r="B335" s="51">
        <v>15000</v>
      </c>
      <c r="C335" s="51">
        <v>7000</v>
      </c>
    </row>
    <row r="336" spans="1:3" s="12" customFormat="1" x14ac:dyDescent="0.25">
      <c r="A336" s="337" t="s">
        <v>9</v>
      </c>
      <c r="B336" s="51">
        <v>2536760</v>
      </c>
      <c r="C336" s="51">
        <v>2136364.73</v>
      </c>
    </row>
    <row r="337" spans="1:3" s="12" customFormat="1" x14ac:dyDescent="0.25">
      <c r="A337" s="337" t="s">
        <v>10</v>
      </c>
      <c r="B337" s="51">
        <v>82300</v>
      </c>
      <c r="C337" s="51">
        <v>67417.929999999993</v>
      </c>
    </row>
    <row r="338" spans="1:3" s="12" customFormat="1" x14ac:dyDescent="0.25">
      <c r="A338" s="337" t="s">
        <v>44</v>
      </c>
      <c r="B338" s="51">
        <v>0</v>
      </c>
      <c r="C338" s="51">
        <v>0</v>
      </c>
    </row>
    <row r="339" spans="1:3" s="12" customFormat="1" x14ac:dyDescent="0.25">
      <c r="A339" s="337" t="s">
        <v>15</v>
      </c>
      <c r="B339" s="51">
        <v>450000</v>
      </c>
      <c r="C339" s="51">
        <v>261276.96</v>
      </c>
    </row>
    <row r="340" spans="1:3" s="12" customFormat="1" x14ac:dyDescent="0.25">
      <c r="A340" s="337" t="s">
        <v>11</v>
      </c>
      <c r="B340" s="51">
        <v>1211900</v>
      </c>
      <c r="C340" s="51">
        <v>1294373.46</v>
      </c>
    </row>
    <row r="341" spans="1:3" s="12" customFormat="1" x14ac:dyDescent="0.25">
      <c r="A341" s="299" t="s">
        <v>12</v>
      </c>
      <c r="B341" s="51">
        <v>1411000</v>
      </c>
      <c r="C341" s="51">
        <v>630530.68999999994</v>
      </c>
    </row>
    <row r="342" spans="1:3" s="12" customFormat="1" x14ac:dyDescent="0.25">
      <c r="A342" s="299"/>
      <c r="B342" s="51">
        <v>4000</v>
      </c>
      <c r="C342" s="51">
        <v>2078.17</v>
      </c>
    </row>
    <row r="343" spans="1:3" s="12" customFormat="1" x14ac:dyDescent="0.25">
      <c r="A343" s="338" t="s">
        <v>5</v>
      </c>
      <c r="B343" s="51">
        <v>5000</v>
      </c>
      <c r="C343" s="51">
        <v>3495.8</v>
      </c>
    </row>
    <row r="344" spans="1:3" s="12" customFormat="1" ht="25.5" x14ac:dyDescent="0.25">
      <c r="A344" s="338" t="s">
        <v>6</v>
      </c>
      <c r="B344" s="51">
        <v>1414000</v>
      </c>
      <c r="C344" s="51">
        <v>640254</v>
      </c>
    </row>
    <row r="345" spans="1:3" ht="25.5" x14ac:dyDescent="0.25">
      <c r="A345" s="338" t="s">
        <v>7</v>
      </c>
      <c r="B345" s="51">
        <v>1154500</v>
      </c>
      <c r="C345" s="51">
        <v>1184357.3799999999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6"/>
  <sheetViews>
    <sheetView topLeftCell="A328" workbookViewId="0">
      <selection activeCell="G32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42" width="9.140625" style="7"/>
    <col min="143" max="143" width="20.140625" style="7" customWidth="1"/>
    <col min="144" max="144" width="4" style="7" customWidth="1"/>
    <col min="145" max="145" width="19.5703125" style="7" customWidth="1"/>
    <col min="146" max="153" width="11" style="7" customWidth="1"/>
    <col min="154" max="398" width="9.140625" style="7"/>
    <col min="399" max="399" width="20.140625" style="7" customWidth="1"/>
    <col min="400" max="400" width="4" style="7" customWidth="1"/>
    <col min="401" max="401" width="19.5703125" style="7" customWidth="1"/>
    <col min="402" max="409" width="11" style="7" customWidth="1"/>
    <col min="410" max="654" width="9.140625" style="7"/>
    <col min="655" max="655" width="20.140625" style="7" customWidth="1"/>
    <col min="656" max="656" width="4" style="7" customWidth="1"/>
    <col min="657" max="657" width="19.5703125" style="7" customWidth="1"/>
    <col min="658" max="665" width="11" style="7" customWidth="1"/>
    <col min="666" max="910" width="9.140625" style="7"/>
    <col min="911" max="911" width="20.140625" style="7" customWidth="1"/>
    <col min="912" max="912" width="4" style="7" customWidth="1"/>
    <col min="913" max="913" width="19.5703125" style="7" customWidth="1"/>
    <col min="914" max="921" width="11" style="7" customWidth="1"/>
    <col min="922" max="1166" width="9.140625" style="7"/>
    <col min="1167" max="1167" width="20.140625" style="7" customWidth="1"/>
    <col min="1168" max="1168" width="4" style="7" customWidth="1"/>
    <col min="1169" max="1169" width="19.5703125" style="7" customWidth="1"/>
    <col min="1170" max="1177" width="11" style="7" customWidth="1"/>
    <col min="1178" max="1422" width="9.140625" style="7"/>
    <col min="1423" max="1423" width="20.140625" style="7" customWidth="1"/>
    <col min="1424" max="1424" width="4" style="7" customWidth="1"/>
    <col min="1425" max="1425" width="19.5703125" style="7" customWidth="1"/>
    <col min="1426" max="1433" width="11" style="7" customWidth="1"/>
    <col min="1434" max="1678" width="9.140625" style="7"/>
    <col min="1679" max="1679" width="20.140625" style="7" customWidth="1"/>
    <col min="1680" max="1680" width="4" style="7" customWidth="1"/>
    <col min="1681" max="1681" width="19.5703125" style="7" customWidth="1"/>
    <col min="1682" max="1689" width="11" style="7" customWidth="1"/>
    <col min="1690" max="1934" width="9.140625" style="7"/>
    <col min="1935" max="1935" width="20.140625" style="7" customWidth="1"/>
    <col min="1936" max="1936" width="4" style="7" customWidth="1"/>
    <col min="1937" max="1937" width="19.5703125" style="7" customWidth="1"/>
    <col min="1938" max="1945" width="11" style="7" customWidth="1"/>
    <col min="1946" max="2190" width="9.140625" style="7"/>
    <col min="2191" max="2191" width="20.140625" style="7" customWidth="1"/>
    <col min="2192" max="2192" width="4" style="7" customWidth="1"/>
    <col min="2193" max="2193" width="19.5703125" style="7" customWidth="1"/>
    <col min="2194" max="2201" width="11" style="7" customWidth="1"/>
    <col min="2202" max="2446" width="9.140625" style="7"/>
    <col min="2447" max="2447" width="20.140625" style="7" customWidth="1"/>
    <col min="2448" max="2448" width="4" style="7" customWidth="1"/>
    <col min="2449" max="2449" width="19.5703125" style="7" customWidth="1"/>
    <col min="2450" max="2457" width="11" style="7" customWidth="1"/>
    <col min="2458" max="2702" width="9.140625" style="7"/>
    <col min="2703" max="2703" width="20.140625" style="7" customWidth="1"/>
    <col min="2704" max="2704" width="4" style="7" customWidth="1"/>
    <col min="2705" max="2705" width="19.5703125" style="7" customWidth="1"/>
    <col min="2706" max="2713" width="11" style="7" customWidth="1"/>
    <col min="2714" max="2958" width="9.140625" style="7"/>
    <col min="2959" max="2959" width="20.140625" style="7" customWidth="1"/>
    <col min="2960" max="2960" width="4" style="7" customWidth="1"/>
    <col min="2961" max="2961" width="19.5703125" style="7" customWidth="1"/>
    <col min="2962" max="2969" width="11" style="7" customWidth="1"/>
    <col min="2970" max="3214" width="9.140625" style="7"/>
    <col min="3215" max="3215" width="20.140625" style="7" customWidth="1"/>
    <col min="3216" max="3216" width="4" style="7" customWidth="1"/>
    <col min="3217" max="3217" width="19.5703125" style="7" customWidth="1"/>
    <col min="3218" max="3225" width="11" style="7" customWidth="1"/>
    <col min="3226" max="3470" width="9.140625" style="7"/>
    <col min="3471" max="3471" width="20.140625" style="7" customWidth="1"/>
    <col min="3472" max="3472" width="4" style="7" customWidth="1"/>
    <col min="3473" max="3473" width="19.5703125" style="7" customWidth="1"/>
    <col min="3474" max="3481" width="11" style="7" customWidth="1"/>
    <col min="3482" max="3726" width="9.140625" style="7"/>
    <col min="3727" max="3727" width="20.140625" style="7" customWidth="1"/>
    <col min="3728" max="3728" width="4" style="7" customWidth="1"/>
    <col min="3729" max="3729" width="19.5703125" style="7" customWidth="1"/>
    <col min="3730" max="3737" width="11" style="7" customWidth="1"/>
    <col min="3738" max="3982" width="9.140625" style="7"/>
    <col min="3983" max="3983" width="20.140625" style="7" customWidth="1"/>
    <col min="3984" max="3984" width="4" style="7" customWidth="1"/>
    <col min="3985" max="3985" width="19.5703125" style="7" customWidth="1"/>
    <col min="3986" max="3993" width="11" style="7" customWidth="1"/>
    <col min="3994" max="4238" width="9.140625" style="7"/>
    <col min="4239" max="4239" width="20.140625" style="7" customWidth="1"/>
    <col min="4240" max="4240" width="4" style="7" customWidth="1"/>
    <col min="4241" max="4241" width="19.5703125" style="7" customWidth="1"/>
    <col min="4242" max="4249" width="11" style="7" customWidth="1"/>
    <col min="4250" max="4494" width="9.140625" style="7"/>
    <col min="4495" max="4495" width="20.140625" style="7" customWidth="1"/>
    <col min="4496" max="4496" width="4" style="7" customWidth="1"/>
    <col min="4497" max="4497" width="19.5703125" style="7" customWidth="1"/>
    <col min="4498" max="4505" width="11" style="7" customWidth="1"/>
    <col min="4506" max="4750" width="9.140625" style="7"/>
    <col min="4751" max="4751" width="20.140625" style="7" customWidth="1"/>
    <col min="4752" max="4752" width="4" style="7" customWidth="1"/>
    <col min="4753" max="4753" width="19.5703125" style="7" customWidth="1"/>
    <col min="4754" max="4761" width="11" style="7" customWidth="1"/>
    <col min="4762" max="5006" width="9.140625" style="7"/>
    <col min="5007" max="5007" width="20.140625" style="7" customWidth="1"/>
    <col min="5008" max="5008" width="4" style="7" customWidth="1"/>
    <col min="5009" max="5009" width="19.5703125" style="7" customWidth="1"/>
    <col min="5010" max="5017" width="11" style="7" customWidth="1"/>
    <col min="5018" max="5262" width="9.140625" style="7"/>
    <col min="5263" max="5263" width="20.140625" style="7" customWidth="1"/>
    <col min="5264" max="5264" width="4" style="7" customWidth="1"/>
    <col min="5265" max="5265" width="19.5703125" style="7" customWidth="1"/>
    <col min="5266" max="5273" width="11" style="7" customWidth="1"/>
    <col min="5274" max="5518" width="9.140625" style="7"/>
    <col min="5519" max="5519" width="20.140625" style="7" customWidth="1"/>
    <col min="5520" max="5520" width="4" style="7" customWidth="1"/>
    <col min="5521" max="5521" width="19.5703125" style="7" customWidth="1"/>
    <col min="5522" max="5529" width="11" style="7" customWidth="1"/>
    <col min="5530" max="5774" width="9.140625" style="7"/>
    <col min="5775" max="5775" width="20.140625" style="7" customWidth="1"/>
    <col min="5776" max="5776" width="4" style="7" customWidth="1"/>
    <col min="5777" max="5777" width="19.5703125" style="7" customWidth="1"/>
    <col min="5778" max="5785" width="11" style="7" customWidth="1"/>
    <col min="5786" max="6030" width="9.140625" style="7"/>
    <col min="6031" max="6031" width="20.140625" style="7" customWidth="1"/>
    <col min="6032" max="6032" width="4" style="7" customWidth="1"/>
    <col min="6033" max="6033" width="19.5703125" style="7" customWidth="1"/>
    <col min="6034" max="6041" width="11" style="7" customWidth="1"/>
    <col min="6042" max="6286" width="9.140625" style="7"/>
    <col min="6287" max="6287" width="20.140625" style="7" customWidth="1"/>
    <col min="6288" max="6288" width="4" style="7" customWidth="1"/>
    <col min="6289" max="6289" width="19.5703125" style="7" customWidth="1"/>
    <col min="6290" max="6297" width="11" style="7" customWidth="1"/>
    <col min="6298" max="6542" width="9.140625" style="7"/>
    <col min="6543" max="6543" width="20.140625" style="7" customWidth="1"/>
    <col min="6544" max="6544" width="4" style="7" customWidth="1"/>
    <col min="6545" max="6545" width="19.5703125" style="7" customWidth="1"/>
    <col min="6546" max="6553" width="11" style="7" customWidth="1"/>
    <col min="6554" max="6798" width="9.140625" style="7"/>
    <col min="6799" max="6799" width="20.140625" style="7" customWidth="1"/>
    <col min="6800" max="6800" width="4" style="7" customWidth="1"/>
    <col min="6801" max="6801" width="19.5703125" style="7" customWidth="1"/>
    <col min="6802" max="6809" width="11" style="7" customWidth="1"/>
    <col min="6810" max="7054" width="9.140625" style="7"/>
    <col min="7055" max="7055" width="20.140625" style="7" customWidth="1"/>
    <col min="7056" max="7056" width="4" style="7" customWidth="1"/>
    <col min="7057" max="7057" width="19.5703125" style="7" customWidth="1"/>
    <col min="7058" max="7065" width="11" style="7" customWidth="1"/>
    <col min="7066" max="7310" width="9.140625" style="7"/>
    <col min="7311" max="7311" width="20.140625" style="7" customWidth="1"/>
    <col min="7312" max="7312" width="4" style="7" customWidth="1"/>
    <col min="7313" max="7313" width="19.5703125" style="7" customWidth="1"/>
    <col min="7314" max="7321" width="11" style="7" customWidth="1"/>
    <col min="7322" max="7566" width="9.140625" style="7"/>
    <col min="7567" max="7567" width="20.140625" style="7" customWidth="1"/>
    <col min="7568" max="7568" width="4" style="7" customWidth="1"/>
    <col min="7569" max="7569" width="19.5703125" style="7" customWidth="1"/>
    <col min="7570" max="7577" width="11" style="7" customWidth="1"/>
    <col min="7578" max="7822" width="9.140625" style="7"/>
    <col min="7823" max="7823" width="20.140625" style="7" customWidth="1"/>
    <col min="7824" max="7824" width="4" style="7" customWidth="1"/>
    <col min="7825" max="7825" width="19.5703125" style="7" customWidth="1"/>
    <col min="7826" max="7833" width="11" style="7" customWidth="1"/>
    <col min="7834" max="8078" width="9.140625" style="7"/>
    <col min="8079" max="8079" width="20.140625" style="7" customWidth="1"/>
    <col min="8080" max="8080" width="4" style="7" customWidth="1"/>
    <col min="8081" max="8081" width="19.5703125" style="7" customWidth="1"/>
    <col min="8082" max="8089" width="11" style="7" customWidth="1"/>
    <col min="8090" max="8334" width="9.140625" style="7"/>
    <col min="8335" max="8335" width="20.140625" style="7" customWidth="1"/>
    <col min="8336" max="8336" width="4" style="7" customWidth="1"/>
    <col min="8337" max="8337" width="19.5703125" style="7" customWidth="1"/>
    <col min="8338" max="8345" width="11" style="7" customWidth="1"/>
    <col min="8346" max="8590" width="9.140625" style="7"/>
    <col min="8591" max="8591" width="20.140625" style="7" customWidth="1"/>
    <col min="8592" max="8592" width="4" style="7" customWidth="1"/>
    <col min="8593" max="8593" width="19.5703125" style="7" customWidth="1"/>
    <col min="8594" max="8601" width="11" style="7" customWidth="1"/>
    <col min="8602" max="8846" width="9.140625" style="7"/>
    <col min="8847" max="8847" width="20.140625" style="7" customWidth="1"/>
    <col min="8848" max="8848" width="4" style="7" customWidth="1"/>
    <col min="8849" max="8849" width="19.5703125" style="7" customWidth="1"/>
    <col min="8850" max="8857" width="11" style="7" customWidth="1"/>
    <col min="8858" max="9102" width="9.140625" style="7"/>
    <col min="9103" max="9103" width="20.140625" style="7" customWidth="1"/>
    <col min="9104" max="9104" width="4" style="7" customWidth="1"/>
    <col min="9105" max="9105" width="19.5703125" style="7" customWidth="1"/>
    <col min="9106" max="9113" width="11" style="7" customWidth="1"/>
    <col min="9114" max="9358" width="9.140625" style="7"/>
    <col min="9359" max="9359" width="20.140625" style="7" customWidth="1"/>
    <col min="9360" max="9360" width="4" style="7" customWidth="1"/>
    <col min="9361" max="9361" width="19.5703125" style="7" customWidth="1"/>
    <col min="9362" max="9369" width="11" style="7" customWidth="1"/>
    <col min="9370" max="9614" width="9.140625" style="7"/>
    <col min="9615" max="9615" width="20.140625" style="7" customWidth="1"/>
    <col min="9616" max="9616" width="4" style="7" customWidth="1"/>
    <col min="9617" max="9617" width="19.5703125" style="7" customWidth="1"/>
    <col min="9618" max="9625" width="11" style="7" customWidth="1"/>
    <col min="9626" max="9870" width="9.140625" style="7"/>
    <col min="9871" max="9871" width="20.140625" style="7" customWidth="1"/>
    <col min="9872" max="9872" width="4" style="7" customWidth="1"/>
    <col min="9873" max="9873" width="19.5703125" style="7" customWidth="1"/>
    <col min="9874" max="9881" width="11" style="7" customWidth="1"/>
    <col min="9882" max="10126" width="9.140625" style="7"/>
    <col min="10127" max="10127" width="20.140625" style="7" customWidth="1"/>
    <col min="10128" max="10128" width="4" style="7" customWidth="1"/>
    <col min="10129" max="10129" width="19.5703125" style="7" customWidth="1"/>
    <col min="10130" max="10137" width="11" style="7" customWidth="1"/>
    <col min="10138" max="10382" width="9.140625" style="7"/>
    <col min="10383" max="10383" width="20.140625" style="7" customWidth="1"/>
    <col min="10384" max="10384" width="4" style="7" customWidth="1"/>
    <col min="10385" max="10385" width="19.5703125" style="7" customWidth="1"/>
    <col min="10386" max="10393" width="11" style="7" customWidth="1"/>
    <col min="10394" max="10638" width="9.140625" style="7"/>
    <col min="10639" max="10639" width="20.140625" style="7" customWidth="1"/>
    <col min="10640" max="10640" width="4" style="7" customWidth="1"/>
    <col min="10641" max="10641" width="19.5703125" style="7" customWidth="1"/>
    <col min="10642" max="10649" width="11" style="7" customWidth="1"/>
    <col min="10650" max="10894" width="9.140625" style="7"/>
    <col min="10895" max="10895" width="20.140625" style="7" customWidth="1"/>
    <col min="10896" max="10896" width="4" style="7" customWidth="1"/>
    <col min="10897" max="10897" width="19.5703125" style="7" customWidth="1"/>
    <col min="10898" max="10905" width="11" style="7" customWidth="1"/>
    <col min="10906" max="11150" width="9.140625" style="7"/>
    <col min="11151" max="11151" width="20.140625" style="7" customWidth="1"/>
    <col min="11152" max="11152" width="4" style="7" customWidth="1"/>
    <col min="11153" max="11153" width="19.5703125" style="7" customWidth="1"/>
    <col min="11154" max="11161" width="11" style="7" customWidth="1"/>
    <col min="11162" max="11406" width="9.140625" style="7"/>
    <col min="11407" max="11407" width="20.140625" style="7" customWidth="1"/>
    <col min="11408" max="11408" width="4" style="7" customWidth="1"/>
    <col min="11409" max="11409" width="19.5703125" style="7" customWidth="1"/>
    <col min="11410" max="11417" width="11" style="7" customWidth="1"/>
    <col min="11418" max="11662" width="9.140625" style="7"/>
    <col min="11663" max="11663" width="20.140625" style="7" customWidth="1"/>
    <col min="11664" max="11664" width="4" style="7" customWidth="1"/>
    <col min="11665" max="11665" width="19.5703125" style="7" customWidth="1"/>
    <col min="11666" max="11673" width="11" style="7" customWidth="1"/>
    <col min="11674" max="11918" width="9.140625" style="7"/>
    <col min="11919" max="11919" width="20.140625" style="7" customWidth="1"/>
    <col min="11920" max="11920" width="4" style="7" customWidth="1"/>
    <col min="11921" max="11921" width="19.5703125" style="7" customWidth="1"/>
    <col min="11922" max="11929" width="11" style="7" customWidth="1"/>
    <col min="11930" max="12174" width="9.140625" style="7"/>
    <col min="12175" max="12175" width="20.140625" style="7" customWidth="1"/>
    <col min="12176" max="12176" width="4" style="7" customWidth="1"/>
    <col min="12177" max="12177" width="19.5703125" style="7" customWidth="1"/>
    <col min="12178" max="12185" width="11" style="7" customWidth="1"/>
    <col min="12186" max="12430" width="9.140625" style="7"/>
    <col min="12431" max="12431" width="20.140625" style="7" customWidth="1"/>
    <col min="12432" max="12432" width="4" style="7" customWidth="1"/>
    <col min="12433" max="12433" width="19.5703125" style="7" customWidth="1"/>
    <col min="12434" max="12441" width="11" style="7" customWidth="1"/>
    <col min="12442" max="12686" width="9.140625" style="7"/>
    <col min="12687" max="12687" width="20.140625" style="7" customWidth="1"/>
    <col min="12688" max="12688" width="4" style="7" customWidth="1"/>
    <col min="12689" max="12689" width="19.5703125" style="7" customWidth="1"/>
    <col min="12690" max="12697" width="11" style="7" customWidth="1"/>
    <col min="12698" max="12942" width="9.140625" style="7"/>
    <col min="12943" max="12943" width="20.140625" style="7" customWidth="1"/>
    <col min="12944" max="12944" width="4" style="7" customWidth="1"/>
    <col min="12945" max="12945" width="19.5703125" style="7" customWidth="1"/>
    <col min="12946" max="12953" width="11" style="7" customWidth="1"/>
    <col min="12954" max="13198" width="9.140625" style="7"/>
    <col min="13199" max="13199" width="20.140625" style="7" customWidth="1"/>
    <col min="13200" max="13200" width="4" style="7" customWidth="1"/>
    <col min="13201" max="13201" width="19.5703125" style="7" customWidth="1"/>
    <col min="13202" max="13209" width="11" style="7" customWidth="1"/>
    <col min="13210" max="13454" width="9.140625" style="7"/>
    <col min="13455" max="13455" width="20.140625" style="7" customWidth="1"/>
    <col min="13456" max="13456" width="4" style="7" customWidth="1"/>
    <col min="13457" max="13457" width="19.5703125" style="7" customWidth="1"/>
    <col min="13458" max="13465" width="11" style="7" customWidth="1"/>
    <col min="13466" max="13710" width="9.140625" style="7"/>
    <col min="13711" max="13711" width="20.140625" style="7" customWidth="1"/>
    <col min="13712" max="13712" width="4" style="7" customWidth="1"/>
    <col min="13713" max="13713" width="19.5703125" style="7" customWidth="1"/>
    <col min="13714" max="13721" width="11" style="7" customWidth="1"/>
    <col min="13722" max="13966" width="9.140625" style="7"/>
    <col min="13967" max="13967" width="20.140625" style="7" customWidth="1"/>
    <col min="13968" max="13968" width="4" style="7" customWidth="1"/>
    <col min="13969" max="13969" width="19.5703125" style="7" customWidth="1"/>
    <col min="13970" max="13977" width="11" style="7" customWidth="1"/>
    <col min="13978" max="14222" width="9.140625" style="7"/>
    <col min="14223" max="14223" width="20.140625" style="7" customWidth="1"/>
    <col min="14224" max="14224" width="4" style="7" customWidth="1"/>
    <col min="14225" max="14225" width="19.5703125" style="7" customWidth="1"/>
    <col min="14226" max="14233" width="11" style="7" customWidth="1"/>
    <col min="14234" max="14478" width="9.140625" style="7"/>
    <col min="14479" max="14479" width="20.140625" style="7" customWidth="1"/>
    <col min="14480" max="14480" width="4" style="7" customWidth="1"/>
    <col min="14481" max="14481" width="19.5703125" style="7" customWidth="1"/>
    <col min="14482" max="14489" width="11" style="7" customWidth="1"/>
    <col min="14490" max="14734" width="9.140625" style="7"/>
    <col min="14735" max="14735" width="20.140625" style="7" customWidth="1"/>
    <col min="14736" max="14736" width="4" style="7" customWidth="1"/>
    <col min="14737" max="14737" width="19.5703125" style="7" customWidth="1"/>
    <col min="14738" max="14745" width="11" style="7" customWidth="1"/>
    <col min="14746" max="14990" width="9.140625" style="7"/>
    <col min="14991" max="14991" width="20.140625" style="7" customWidth="1"/>
    <col min="14992" max="14992" width="4" style="7" customWidth="1"/>
    <col min="14993" max="14993" width="19.5703125" style="7" customWidth="1"/>
    <col min="14994" max="15001" width="11" style="7" customWidth="1"/>
    <col min="15002" max="15246" width="9.140625" style="7"/>
    <col min="15247" max="15247" width="20.140625" style="7" customWidth="1"/>
    <col min="15248" max="15248" width="4" style="7" customWidth="1"/>
    <col min="15249" max="15249" width="19.5703125" style="7" customWidth="1"/>
    <col min="15250" max="15257" width="11" style="7" customWidth="1"/>
    <col min="15258" max="15502" width="9.140625" style="7"/>
    <col min="15503" max="15503" width="20.140625" style="7" customWidth="1"/>
    <col min="15504" max="15504" width="4" style="7" customWidth="1"/>
    <col min="15505" max="15505" width="19.5703125" style="7" customWidth="1"/>
    <col min="15506" max="15513" width="11" style="7" customWidth="1"/>
    <col min="15514" max="15758" width="9.140625" style="7"/>
    <col min="15759" max="15759" width="20.140625" style="7" customWidth="1"/>
    <col min="15760" max="15760" width="4" style="7" customWidth="1"/>
    <col min="15761" max="15761" width="19.5703125" style="7" customWidth="1"/>
    <col min="15762" max="15769" width="11" style="7" customWidth="1"/>
    <col min="15770" max="16014" width="9.140625" style="7"/>
    <col min="16015" max="16015" width="20.140625" style="7" customWidth="1"/>
    <col min="16016" max="16016" width="4" style="7" customWidth="1"/>
    <col min="16017" max="16017" width="19.5703125" style="7" customWidth="1"/>
    <col min="16018" max="16025" width="11" style="7" customWidth="1"/>
    <col min="16026" max="16384" width="9.140625" style="7"/>
  </cols>
  <sheetData>
    <row r="1" spans="1:3" ht="30" customHeight="1" x14ac:dyDescent="0.25">
      <c r="A1" s="641" t="s">
        <v>107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324">
        <f>SUM(B7:B21)</f>
        <v>62899040</v>
      </c>
      <c r="C5" s="324">
        <f>SUM(C7:C21)</f>
        <v>53454404.949999996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337" t="s">
        <v>8</v>
      </c>
      <c r="B7" s="350">
        <v>20175900</v>
      </c>
      <c r="C7" s="350">
        <v>17430932.489999998</v>
      </c>
    </row>
    <row r="8" spans="1:3" s="12" customFormat="1" ht="23.25" x14ac:dyDescent="0.25">
      <c r="A8" s="337" t="s">
        <v>76</v>
      </c>
      <c r="B8" s="350">
        <v>26946</v>
      </c>
      <c r="C8" s="350">
        <v>14104.93</v>
      </c>
    </row>
    <row r="9" spans="1:3" s="12" customFormat="1" x14ac:dyDescent="0.25">
      <c r="A9" s="337" t="s">
        <v>13</v>
      </c>
      <c r="B9" s="350">
        <v>600</v>
      </c>
      <c r="C9" s="350">
        <v>600</v>
      </c>
    </row>
    <row r="10" spans="1:3" s="12" customFormat="1" x14ac:dyDescent="0.25">
      <c r="A10" s="337" t="s">
        <v>9</v>
      </c>
      <c r="B10" s="350">
        <v>6091254</v>
      </c>
      <c r="C10" s="350">
        <v>5206225.3499999996</v>
      </c>
    </row>
    <row r="11" spans="1:3" s="12" customFormat="1" x14ac:dyDescent="0.25">
      <c r="A11" s="337" t="s">
        <v>10</v>
      </c>
      <c r="B11" s="350">
        <v>81970.740000000005</v>
      </c>
      <c r="C11" s="350">
        <v>59162.64</v>
      </c>
    </row>
    <row r="12" spans="1:3" s="12" customFormat="1" x14ac:dyDescent="0.25">
      <c r="A12" s="337" t="s">
        <v>15</v>
      </c>
      <c r="B12" s="350">
        <v>151000</v>
      </c>
      <c r="C12" s="350">
        <v>140803.66</v>
      </c>
    </row>
    <row r="13" spans="1:3" s="12" customFormat="1" ht="23.25" x14ac:dyDescent="0.25">
      <c r="A13" s="337" t="s">
        <v>14</v>
      </c>
      <c r="B13" s="350"/>
      <c r="C13" s="350"/>
    </row>
    <row r="14" spans="1:3" s="12" customFormat="1" x14ac:dyDescent="0.25">
      <c r="A14" s="337" t="s">
        <v>16</v>
      </c>
      <c r="B14" s="350">
        <v>0</v>
      </c>
      <c r="C14" s="350">
        <v>0</v>
      </c>
    </row>
    <row r="15" spans="1:3" s="12" customFormat="1" x14ac:dyDescent="0.25">
      <c r="A15" s="337" t="s">
        <v>11</v>
      </c>
      <c r="B15" s="350">
        <v>12354510.01</v>
      </c>
      <c r="C15" s="350">
        <v>11420513.859999999</v>
      </c>
    </row>
    <row r="16" spans="1:3" s="12" customFormat="1" x14ac:dyDescent="0.25">
      <c r="A16" s="337" t="s">
        <v>12</v>
      </c>
      <c r="B16" s="350">
        <v>18840460.039999999</v>
      </c>
      <c r="C16" s="350">
        <v>15814424.939999999</v>
      </c>
    </row>
    <row r="17" spans="1:3" s="12" customFormat="1" ht="30" customHeight="1" x14ac:dyDescent="0.25">
      <c r="A17" s="337" t="s">
        <v>77</v>
      </c>
      <c r="B17" s="350">
        <v>67142.179999999993</v>
      </c>
      <c r="C17" s="350">
        <v>67142.179999999993</v>
      </c>
    </row>
    <row r="18" spans="1:3" s="12" customFormat="1" x14ac:dyDescent="0.25">
      <c r="A18" s="337" t="s">
        <v>78</v>
      </c>
      <c r="B18" s="350">
        <v>93819.199999999997</v>
      </c>
      <c r="C18" s="350">
        <v>93819.199999999997</v>
      </c>
    </row>
    <row r="19" spans="1:3" s="12" customFormat="1" x14ac:dyDescent="0.25">
      <c r="A19" s="338" t="s">
        <v>5</v>
      </c>
      <c r="B19" s="350">
        <v>40000</v>
      </c>
      <c r="C19" s="350">
        <v>35661.1</v>
      </c>
    </row>
    <row r="20" spans="1:3" s="12" customFormat="1" ht="25.5" x14ac:dyDescent="0.25">
      <c r="A20" s="338" t="s">
        <v>6</v>
      </c>
      <c r="B20" s="350">
        <v>1778502.61</v>
      </c>
      <c r="C20" s="350">
        <v>262280</v>
      </c>
    </row>
    <row r="21" spans="1:3" s="12" customFormat="1" ht="25.5" x14ac:dyDescent="0.25">
      <c r="A21" s="338" t="s">
        <v>7</v>
      </c>
      <c r="B21" s="350">
        <v>3196935.22</v>
      </c>
      <c r="C21" s="350">
        <v>2908734.6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324">
        <f>SUM(B28:B41)</f>
        <v>84265345.599999994</v>
      </c>
      <c r="C26" s="349">
        <f>SUM(C28:C41)</f>
        <v>71716782.219999999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351" t="s">
        <v>8</v>
      </c>
      <c r="B28" s="350">
        <v>38134371.420000002</v>
      </c>
      <c r="C28" s="350">
        <v>31464497.870000001</v>
      </c>
    </row>
    <row r="29" spans="1:3" s="12" customFormat="1" x14ac:dyDescent="0.25">
      <c r="A29" s="351" t="s">
        <v>81</v>
      </c>
      <c r="B29" s="350">
        <v>13187.58</v>
      </c>
      <c r="C29" s="350">
        <v>8229.18</v>
      </c>
    </row>
    <row r="30" spans="1:3" s="12" customFormat="1" x14ac:dyDescent="0.25">
      <c r="A30" s="351" t="s">
        <v>13</v>
      </c>
      <c r="B30" s="350">
        <v>5400</v>
      </c>
      <c r="C30" s="350">
        <v>5400</v>
      </c>
    </row>
    <row r="31" spans="1:3" s="12" customFormat="1" x14ac:dyDescent="0.25">
      <c r="A31" s="351" t="s">
        <v>9</v>
      </c>
      <c r="B31" s="350">
        <v>11516572</v>
      </c>
      <c r="C31" s="350">
        <v>9400105.8300000001</v>
      </c>
    </row>
    <row r="32" spans="1:3" s="12" customFormat="1" x14ac:dyDescent="0.25">
      <c r="A32" s="351" t="s">
        <v>10</v>
      </c>
      <c r="B32" s="350">
        <v>119979.65</v>
      </c>
      <c r="C32" s="350">
        <v>94188.08</v>
      </c>
    </row>
    <row r="33" spans="1:3" s="12" customFormat="1" ht="23.25" x14ac:dyDescent="0.25">
      <c r="A33" s="351" t="s">
        <v>14</v>
      </c>
      <c r="B33" s="350">
        <v>204566</v>
      </c>
      <c r="C33" s="350">
        <v>204566</v>
      </c>
    </row>
    <row r="34" spans="1:3" s="12" customFormat="1" x14ac:dyDescent="0.25">
      <c r="A34" s="351" t="s">
        <v>18</v>
      </c>
      <c r="B34" s="350">
        <v>360220.77</v>
      </c>
      <c r="C34" s="350">
        <v>297969.51</v>
      </c>
    </row>
    <row r="35" spans="1:3" s="12" customFormat="1" x14ac:dyDescent="0.25">
      <c r="A35" s="351" t="s">
        <v>11</v>
      </c>
      <c r="B35" s="350">
        <v>591986.62</v>
      </c>
      <c r="C35" s="350">
        <v>476730.46</v>
      </c>
    </row>
    <row r="36" spans="1:3" s="12" customFormat="1" x14ac:dyDescent="0.25">
      <c r="A36" s="351" t="s">
        <v>12</v>
      </c>
      <c r="B36" s="350">
        <v>6912572.5999999996</v>
      </c>
      <c r="C36" s="350">
        <v>5380035.7000000002</v>
      </c>
    </row>
    <row r="37" spans="1:3" s="12" customFormat="1" x14ac:dyDescent="0.25">
      <c r="A37" s="351" t="s">
        <v>82</v>
      </c>
      <c r="B37" s="350">
        <v>152144.26</v>
      </c>
      <c r="C37" s="350">
        <v>126324.64</v>
      </c>
    </row>
    <row r="38" spans="1:3" s="12" customFormat="1" x14ac:dyDescent="0.25">
      <c r="A38" s="351">
        <v>228</v>
      </c>
      <c r="B38" s="350">
        <v>519273</v>
      </c>
      <c r="C38" s="350"/>
    </row>
    <row r="39" spans="1:3" s="12" customFormat="1" x14ac:dyDescent="0.25">
      <c r="A39" s="352" t="s">
        <v>5</v>
      </c>
      <c r="B39" s="350">
        <v>513700</v>
      </c>
      <c r="C39" s="350">
        <v>345332.83</v>
      </c>
    </row>
    <row r="40" spans="1:3" s="12" customFormat="1" ht="25.5" x14ac:dyDescent="0.25">
      <c r="A40" s="352" t="s">
        <v>6</v>
      </c>
      <c r="B40" s="350">
        <v>17777563.399999999</v>
      </c>
      <c r="C40" s="350">
        <v>17777563.399999999</v>
      </c>
    </row>
    <row r="41" spans="1:3" s="12" customFormat="1" ht="25.5" x14ac:dyDescent="0.25">
      <c r="A41" s="352" t="s">
        <v>7</v>
      </c>
      <c r="B41" s="350">
        <v>7443808.2999999998</v>
      </c>
      <c r="C41" s="350">
        <v>6135838.7199999997</v>
      </c>
    </row>
    <row r="42" spans="1:3" s="12" customFormat="1" x14ac:dyDescent="0.25">
      <c r="A42" s="14"/>
      <c r="B42" s="350"/>
      <c r="C42" s="350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62474325.850000001</v>
      </c>
      <c r="C45" s="8">
        <f>SUM(C47:C60)</f>
        <v>45027954.140000001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337" t="s">
        <v>8</v>
      </c>
      <c r="B47" s="350">
        <v>25912365</v>
      </c>
      <c r="C47" s="350">
        <v>20238350.59</v>
      </c>
    </row>
    <row r="48" spans="1:3" s="12" customFormat="1" x14ac:dyDescent="0.25">
      <c r="A48" s="337" t="s">
        <v>79</v>
      </c>
      <c r="B48" s="350">
        <v>0</v>
      </c>
      <c r="C48" s="350">
        <v>0</v>
      </c>
    </row>
    <row r="49" spans="1:3" s="12" customFormat="1" x14ac:dyDescent="0.25">
      <c r="A49" s="337" t="s">
        <v>9</v>
      </c>
      <c r="B49" s="350">
        <v>7825535</v>
      </c>
      <c r="C49" s="350">
        <v>6045795.4000000004</v>
      </c>
    </row>
    <row r="50" spans="1:3" s="12" customFormat="1" x14ac:dyDescent="0.25">
      <c r="A50" s="337" t="s">
        <v>10</v>
      </c>
      <c r="B50" s="350">
        <v>150000</v>
      </c>
      <c r="C50" s="350">
        <v>127082.79</v>
      </c>
    </row>
    <row r="51" spans="1:3" s="12" customFormat="1" x14ac:dyDescent="0.25">
      <c r="A51" s="337" t="s">
        <v>44</v>
      </c>
      <c r="B51" s="350">
        <v>52000</v>
      </c>
      <c r="C51" s="350">
        <v>52000</v>
      </c>
    </row>
    <row r="52" spans="1:3" s="12" customFormat="1" x14ac:dyDescent="0.25">
      <c r="A52" s="337" t="s">
        <v>15</v>
      </c>
      <c r="B52" s="350">
        <v>220000</v>
      </c>
      <c r="C52" s="350">
        <v>183463.35</v>
      </c>
    </row>
    <row r="53" spans="1:3" s="12" customFormat="1" x14ac:dyDescent="0.25">
      <c r="A53" s="337" t="s">
        <v>11</v>
      </c>
      <c r="B53" s="350">
        <v>366305</v>
      </c>
      <c r="C53" s="350">
        <v>343925</v>
      </c>
    </row>
    <row r="54" spans="1:3" s="12" customFormat="1" x14ac:dyDescent="0.25">
      <c r="A54" s="337" t="s">
        <v>12</v>
      </c>
      <c r="B54" s="350">
        <v>5694340</v>
      </c>
      <c r="C54" s="350">
        <v>2233396.38</v>
      </c>
    </row>
    <row r="55" spans="1:3" s="12" customFormat="1" x14ac:dyDescent="0.25">
      <c r="A55" s="337" t="s">
        <v>72</v>
      </c>
      <c r="B55" s="350">
        <v>58328</v>
      </c>
      <c r="C55" s="350">
        <v>54406.43</v>
      </c>
    </row>
    <row r="56" spans="1:3" s="12" customFormat="1" x14ac:dyDescent="0.25">
      <c r="A56" s="337" t="s">
        <v>99</v>
      </c>
      <c r="B56" s="350">
        <v>97520</v>
      </c>
      <c r="C56" s="350">
        <v>97520</v>
      </c>
    </row>
    <row r="57" spans="1:3" s="12" customFormat="1" ht="23.25" x14ac:dyDescent="0.25">
      <c r="A57" s="337" t="s">
        <v>80</v>
      </c>
      <c r="B57" s="350">
        <v>45000</v>
      </c>
      <c r="C57" s="350">
        <v>31508.799999999999</v>
      </c>
    </row>
    <row r="58" spans="1:3" s="12" customFormat="1" x14ac:dyDescent="0.25">
      <c r="A58" s="338" t="s">
        <v>5</v>
      </c>
      <c r="B58" s="350">
        <v>0</v>
      </c>
      <c r="C58" s="350">
        <v>0</v>
      </c>
    </row>
    <row r="59" spans="1:3" s="12" customFormat="1" ht="25.5" x14ac:dyDescent="0.25">
      <c r="A59" s="338" t="s">
        <v>6</v>
      </c>
      <c r="B59" s="350">
        <v>12146549</v>
      </c>
      <c r="C59" s="350">
        <v>11974549</v>
      </c>
    </row>
    <row r="60" spans="1:3" s="12" customFormat="1" ht="25.5" x14ac:dyDescent="0.25">
      <c r="A60" s="338" t="s">
        <v>7</v>
      </c>
      <c r="B60" s="350">
        <v>9906383.8499999996</v>
      </c>
      <c r="C60" s="350">
        <v>3645956.4</v>
      </c>
    </row>
    <row r="61" spans="1:3" s="12" customFormat="1" x14ac:dyDescent="0.25">
      <c r="A61" s="10"/>
      <c r="B61" s="343"/>
      <c r="C61" s="343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324">
        <f>SUM(B66:B78)</f>
        <v>37867800</v>
      </c>
      <c r="C64" s="324">
        <f>SUM(C66:C78)</f>
        <v>34414016.490000002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337" t="s">
        <v>8</v>
      </c>
      <c r="B66" s="348">
        <v>13935314.65</v>
      </c>
      <c r="C66" s="350">
        <v>12678429.880000001</v>
      </c>
    </row>
    <row r="67" spans="1:3" s="12" customFormat="1" x14ac:dyDescent="0.25">
      <c r="A67" s="337" t="s">
        <v>83</v>
      </c>
      <c r="B67" s="348">
        <v>2059.35</v>
      </c>
      <c r="C67" s="350">
        <v>2059.35</v>
      </c>
    </row>
    <row r="68" spans="1:3" s="12" customFormat="1" x14ac:dyDescent="0.25">
      <c r="A68" s="337" t="s">
        <v>13</v>
      </c>
      <c r="B68" s="348">
        <v>0</v>
      </c>
      <c r="C68" s="350">
        <v>0</v>
      </c>
    </row>
    <row r="69" spans="1:3" s="12" customFormat="1" x14ac:dyDescent="0.25">
      <c r="A69" s="337" t="s">
        <v>9</v>
      </c>
      <c r="B69" s="348">
        <v>4209126</v>
      </c>
      <c r="C69" s="350">
        <v>3799780.7</v>
      </c>
    </row>
    <row r="70" spans="1:3" s="12" customFormat="1" x14ac:dyDescent="0.25">
      <c r="A70" s="337" t="s">
        <v>10</v>
      </c>
      <c r="B70" s="348">
        <v>20000</v>
      </c>
      <c r="C70" s="350">
        <v>14000</v>
      </c>
    </row>
    <row r="71" spans="1:3" s="12" customFormat="1" ht="23.25" x14ac:dyDescent="0.25">
      <c r="A71" s="337" t="s">
        <v>14</v>
      </c>
      <c r="B71" s="348">
        <v>0</v>
      </c>
      <c r="C71" s="350"/>
    </row>
    <row r="72" spans="1:3" s="12" customFormat="1" x14ac:dyDescent="0.25">
      <c r="A72" s="337" t="s">
        <v>21</v>
      </c>
      <c r="B72" s="348">
        <v>66870.039999999994</v>
      </c>
      <c r="C72" s="350">
        <v>57150.92</v>
      </c>
    </row>
    <row r="73" spans="1:3" s="12" customFormat="1" x14ac:dyDescent="0.25">
      <c r="A73" s="337" t="s">
        <v>11</v>
      </c>
      <c r="B73" s="348">
        <v>146236.6</v>
      </c>
      <c r="C73" s="350">
        <v>101186.6</v>
      </c>
    </row>
    <row r="74" spans="1:3" s="12" customFormat="1" x14ac:dyDescent="0.25">
      <c r="A74" s="337" t="s">
        <v>12</v>
      </c>
      <c r="B74" s="348">
        <v>272873.21999999997</v>
      </c>
      <c r="C74" s="350">
        <v>349195.22</v>
      </c>
    </row>
    <row r="75" spans="1:3" s="12" customFormat="1" x14ac:dyDescent="0.25">
      <c r="A75" s="337" t="s">
        <v>72</v>
      </c>
      <c r="B75" s="348">
        <v>51739.88</v>
      </c>
      <c r="C75" s="350">
        <v>52885.71</v>
      </c>
    </row>
    <row r="76" spans="1:3" s="12" customFormat="1" x14ac:dyDescent="0.25">
      <c r="A76" s="338" t="s">
        <v>5</v>
      </c>
      <c r="B76" s="348">
        <v>9133.84</v>
      </c>
      <c r="C76" s="350">
        <v>9133.84</v>
      </c>
    </row>
    <row r="77" spans="1:3" s="12" customFormat="1" ht="25.5" x14ac:dyDescent="0.25">
      <c r="A77" s="338" t="s">
        <v>6</v>
      </c>
      <c r="B77" s="348">
        <v>14415190</v>
      </c>
      <c r="C77" s="350">
        <v>14222808</v>
      </c>
    </row>
    <row r="78" spans="1:3" s="12" customFormat="1" ht="25.5" x14ac:dyDescent="0.25">
      <c r="A78" s="338" t="s">
        <v>7</v>
      </c>
      <c r="B78" s="348">
        <v>4739256.42</v>
      </c>
      <c r="C78" s="350">
        <v>3127386.27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4"/>
      <c r="B80" s="14"/>
      <c r="C80" s="14"/>
    </row>
    <row r="81" spans="1:3" s="12" customFormat="1" x14ac:dyDescent="0.25">
      <c r="A81" s="15" t="s">
        <v>0</v>
      </c>
      <c r="B81" s="15" t="s">
        <v>2</v>
      </c>
      <c r="C81" s="15" t="s">
        <v>3</v>
      </c>
    </row>
    <row r="82" spans="1:3" s="12" customFormat="1" x14ac:dyDescent="0.25">
      <c r="A82" s="15" t="s">
        <v>1</v>
      </c>
      <c r="B82" s="15">
        <v>2</v>
      </c>
      <c r="C82" s="15">
        <v>3</v>
      </c>
    </row>
    <row r="83" spans="1:3" s="12" customFormat="1" x14ac:dyDescent="0.25">
      <c r="A83" s="3" t="s">
        <v>23</v>
      </c>
      <c r="B83" s="324">
        <f>SUM(B85:B98)</f>
        <v>85417470.340000004</v>
      </c>
      <c r="C83" s="324">
        <f>SUM(C85:C98)</f>
        <v>72413656.939999998</v>
      </c>
    </row>
    <row r="84" spans="1:3" s="12" customFormat="1" x14ac:dyDescent="0.25">
      <c r="A84" s="10" t="s">
        <v>4</v>
      </c>
      <c r="B84" s="259"/>
      <c r="C84" s="259"/>
    </row>
    <row r="85" spans="1:3" s="12" customFormat="1" x14ac:dyDescent="0.25">
      <c r="A85" s="337" t="s">
        <v>8</v>
      </c>
      <c r="B85" s="341">
        <v>23868943</v>
      </c>
      <c r="C85" s="304">
        <v>20060615.75</v>
      </c>
    </row>
    <row r="86" spans="1:3" s="12" customFormat="1" x14ac:dyDescent="0.25">
      <c r="A86" s="337" t="s">
        <v>13</v>
      </c>
      <c r="B86" s="350">
        <v>38950</v>
      </c>
      <c r="C86" s="350">
        <v>38950</v>
      </c>
    </row>
    <row r="87" spans="1:3" s="12" customFormat="1" x14ac:dyDescent="0.25">
      <c r="A87" s="337" t="s">
        <v>9</v>
      </c>
      <c r="B87" s="340">
        <v>7204421</v>
      </c>
      <c r="C87" s="304">
        <v>6021472.5199999996</v>
      </c>
    </row>
    <row r="88" spans="1:3" s="12" customFormat="1" x14ac:dyDescent="0.25">
      <c r="A88" s="337" t="s">
        <v>10</v>
      </c>
      <c r="B88" s="350">
        <v>20800</v>
      </c>
      <c r="C88" s="304">
        <v>20296.02</v>
      </c>
    </row>
    <row r="89" spans="1:3" s="12" customFormat="1" ht="23.25" x14ac:dyDescent="0.25">
      <c r="A89" s="337" t="s">
        <v>14</v>
      </c>
      <c r="B89" s="350">
        <v>66183</v>
      </c>
      <c r="C89" s="350">
        <v>66183</v>
      </c>
    </row>
    <row r="90" spans="1:3" s="12" customFormat="1" x14ac:dyDescent="0.25">
      <c r="A90" s="337" t="s">
        <v>21</v>
      </c>
      <c r="B90" s="350">
        <v>185104</v>
      </c>
      <c r="C90" s="304">
        <v>129224.15</v>
      </c>
    </row>
    <row r="91" spans="1:3" s="12" customFormat="1" x14ac:dyDescent="0.25">
      <c r="A91" s="337" t="s">
        <v>11</v>
      </c>
      <c r="B91" s="350">
        <v>198562</v>
      </c>
      <c r="C91" s="350">
        <v>191761.76</v>
      </c>
    </row>
    <row r="92" spans="1:3" s="12" customFormat="1" x14ac:dyDescent="0.25">
      <c r="A92" s="337" t="s">
        <v>73</v>
      </c>
      <c r="B92" s="350">
        <v>120000</v>
      </c>
      <c r="C92" s="305">
        <v>120000</v>
      </c>
    </row>
    <row r="93" spans="1:3" s="12" customFormat="1" x14ac:dyDescent="0.25">
      <c r="A93" s="337" t="s">
        <v>12</v>
      </c>
      <c r="B93" s="350">
        <v>17675873</v>
      </c>
      <c r="C93" s="304">
        <v>10669764.23</v>
      </c>
    </row>
    <row r="94" spans="1:3" s="12" customFormat="1" x14ac:dyDescent="0.25">
      <c r="A94" s="337" t="s">
        <v>72</v>
      </c>
      <c r="B94" s="350">
        <v>74659</v>
      </c>
      <c r="C94" s="304">
        <v>74659</v>
      </c>
    </row>
    <row r="95" spans="1:3" s="12" customFormat="1" x14ac:dyDescent="0.25">
      <c r="A95" s="337" t="s">
        <v>94</v>
      </c>
      <c r="B95" s="350">
        <v>4000</v>
      </c>
      <c r="C95" s="304"/>
    </row>
    <row r="96" spans="1:3" s="12" customFormat="1" x14ac:dyDescent="0.25">
      <c r="A96" s="338" t="s">
        <v>5</v>
      </c>
      <c r="B96" s="350">
        <v>653000</v>
      </c>
      <c r="C96" s="304">
        <v>201628</v>
      </c>
    </row>
    <row r="97" spans="1:3" s="12" customFormat="1" ht="25.5" x14ac:dyDescent="0.25">
      <c r="A97" s="338" t="s">
        <v>6</v>
      </c>
      <c r="B97" s="350">
        <v>17330058</v>
      </c>
      <c r="C97" s="350">
        <v>17069730.34</v>
      </c>
    </row>
    <row r="98" spans="1:3" s="12" customFormat="1" ht="25.5" x14ac:dyDescent="0.25">
      <c r="A98" s="338" t="s">
        <v>7</v>
      </c>
      <c r="B98" s="302">
        <v>17976917.34</v>
      </c>
      <c r="C98" s="304">
        <v>17749372.170000002</v>
      </c>
    </row>
    <row r="99" spans="1:3" s="12" customFormat="1" x14ac:dyDescent="0.25">
      <c r="A99" s="14"/>
      <c r="B99" s="14"/>
      <c r="C99" s="14"/>
    </row>
    <row r="100" spans="1:3" s="12" customFormat="1" x14ac:dyDescent="0.25">
      <c r="A100" s="15" t="s">
        <v>0</v>
      </c>
      <c r="B100" s="15" t="s">
        <v>2</v>
      </c>
      <c r="C100" s="15" t="s">
        <v>3</v>
      </c>
    </row>
    <row r="101" spans="1:3" s="12" customFormat="1" x14ac:dyDescent="0.25">
      <c r="A101" s="15" t="s">
        <v>1</v>
      </c>
      <c r="B101" s="15">
        <v>2</v>
      </c>
      <c r="C101" s="15">
        <v>3</v>
      </c>
    </row>
    <row r="102" spans="1:3" s="12" customFormat="1" ht="18" customHeight="1" x14ac:dyDescent="0.25">
      <c r="A102" s="3" t="s">
        <v>24</v>
      </c>
      <c r="B102" s="324">
        <f>SUM(B104:B116)</f>
        <v>70088205</v>
      </c>
      <c r="C102" s="324">
        <f>SUM(C104:C116)</f>
        <v>54720225.050000012</v>
      </c>
    </row>
    <row r="103" spans="1:3" s="12" customFormat="1" x14ac:dyDescent="0.25">
      <c r="A103" s="10" t="s">
        <v>4</v>
      </c>
      <c r="B103" s="259"/>
      <c r="C103" s="259"/>
    </row>
    <row r="104" spans="1:3" s="12" customFormat="1" x14ac:dyDescent="0.25">
      <c r="A104" s="13" t="s">
        <v>8</v>
      </c>
      <c r="B104" s="348">
        <v>29321228</v>
      </c>
      <c r="C104" s="348">
        <v>26942807.219999999</v>
      </c>
    </row>
    <row r="105" spans="1:3" s="12" customFormat="1" x14ac:dyDescent="0.25">
      <c r="A105" s="13" t="s">
        <v>13</v>
      </c>
      <c r="B105" s="348">
        <v>0</v>
      </c>
      <c r="C105" s="348">
        <v>0</v>
      </c>
    </row>
    <row r="106" spans="1:3" s="12" customFormat="1" x14ac:dyDescent="0.25">
      <c r="A106" s="13" t="s">
        <v>9</v>
      </c>
      <c r="B106" s="348">
        <v>8777472</v>
      </c>
      <c r="C106" s="348">
        <v>8055459.9800000004</v>
      </c>
    </row>
    <row r="107" spans="1:3" s="12" customFormat="1" x14ac:dyDescent="0.25">
      <c r="A107" s="13" t="s">
        <v>10</v>
      </c>
      <c r="B107" s="348">
        <v>171749.01</v>
      </c>
      <c r="C107" s="348">
        <v>95118.599999999991</v>
      </c>
    </row>
    <row r="108" spans="1:3" s="12" customFormat="1" ht="23.25" x14ac:dyDescent="0.25">
      <c r="A108" s="13" t="s">
        <v>14</v>
      </c>
      <c r="B108" s="348">
        <v>1800</v>
      </c>
      <c r="C108" s="348"/>
    </row>
    <row r="109" spans="1:3" s="12" customFormat="1" x14ac:dyDescent="0.25">
      <c r="A109" s="13" t="s">
        <v>21</v>
      </c>
      <c r="B109" s="348">
        <v>469952.03</v>
      </c>
      <c r="C109" s="348">
        <v>404706.09999999986</v>
      </c>
    </row>
    <row r="110" spans="1:3" s="12" customFormat="1" x14ac:dyDescent="0.25">
      <c r="A110" s="13" t="s">
        <v>11</v>
      </c>
      <c r="B110" s="348">
        <v>1123344.92</v>
      </c>
      <c r="C110" s="348">
        <v>651379.01</v>
      </c>
    </row>
    <row r="111" spans="1:3" s="12" customFormat="1" x14ac:dyDescent="0.25">
      <c r="A111" s="13" t="s">
        <v>12</v>
      </c>
      <c r="B111" s="348">
        <v>7615014.5499999998</v>
      </c>
      <c r="C111" s="343">
        <v>6502755.21</v>
      </c>
    </row>
    <row r="112" spans="1:3" s="12" customFormat="1" x14ac:dyDescent="0.25">
      <c r="A112" s="13" t="s">
        <v>72</v>
      </c>
      <c r="B112" s="348">
        <v>120842.31</v>
      </c>
      <c r="C112" s="343">
        <v>109438.1</v>
      </c>
    </row>
    <row r="113" spans="1:3" s="12" customFormat="1" ht="14.25" customHeight="1" x14ac:dyDescent="0.25">
      <c r="A113" s="13" t="s">
        <v>90</v>
      </c>
      <c r="B113" s="348">
        <v>147500</v>
      </c>
      <c r="C113" s="348">
        <v>147500</v>
      </c>
    </row>
    <row r="114" spans="1:3" s="12" customFormat="1" x14ac:dyDescent="0.25">
      <c r="A114" s="13" t="s">
        <v>5</v>
      </c>
      <c r="B114" s="348">
        <v>78000</v>
      </c>
      <c r="C114" s="343">
        <v>73520.45</v>
      </c>
    </row>
    <row r="115" spans="1:3" s="12" customFormat="1" ht="25.5" x14ac:dyDescent="0.25">
      <c r="A115" s="10" t="s">
        <v>6</v>
      </c>
      <c r="B115" s="348">
        <v>17157553.559999999</v>
      </c>
      <c r="C115" s="348">
        <v>7332553.5600000005</v>
      </c>
    </row>
    <row r="116" spans="1:3" s="12" customFormat="1" ht="25.5" x14ac:dyDescent="0.25">
      <c r="A116" s="10" t="s">
        <v>7</v>
      </c>
      <c r="B116" s="348">
        <v>5103748.62</v>
      </c>
      <c r="C116" s="348">
        <v>4404986.8199999994</v>
      </c>
    </row>
    <row r="117" spans="1:3" s="12" customFormat="1" x14ac:dyDescent="0.25">
      <c r="A117" s="14"/>
      <c r="B117" s="14"/>
      <c r="C117" s="14"/>
    </row>
    <row r="118" spans="1:3" s="12" customFormat="1" x14ac:dyDescent="0.25">
      <c r="A118" s="15" t="s">
        <v>0</v>
      </c>
      <c r="B118" s="15" t="s">
        <v>2</v>
      </c>
      <c r="C118" s="15" t="s">
        <v>3</v>
      </c>
    </row>
    <row r="119" spans="1:3" s="12" customFormat="1" x14ac:dyDescent="0.25">
      <c r="A119" s="15" t="s">
        <v>1</v>
      </c>
      <c r="B119" s="15">
        <v>2</v>
      </c>
      <c r="C119" s="15">
        <v>3</v>
      </c>
    </row>
    <row r="120" spans="1:3" s="12" customFormat="1" x14ac:dyDescent="0.25">
      <c r="A120" s="3" t="s">
        <v>25</v>
      </c>
      <c r="B120" s="8">
        <f>SUM(B122:B133)</f>
        <v>67523642.25</v>
      </c>
      <c r="C120" s="8">
        <f>SUM(C122:C133)</f>
        <v>49163093.200000003</v>
      </c>
    </row>
    <row r="121" spans="1:3" s="12" customFormat="1" x14ac:dyDescent="0.25">
      <c r="A121" s="10" t="s">
        <v>4</v>
      </c>
      <c r="B121" s="11"/>
      <c r="C121" s="11"/>
    </row>
    <row r="122" spans="1:3" s="12" customFormat="1" x14ac:dyDescent="0.25">
      <c r="A122" s="13" t="s">
        <v>8</v>
      </c>
      <c r="B122" s="348">
        <v>28205344</v>
      </c>
      <c r="C122" s="348">
        <v>25116087.710000001</v>
      </c>
    </row>
    <row r="123" spans="1:3" s="12" customFormat="1" x14ac:dyDescent="0.25">
      <c r="A123" s="13" t="s">
        <v>13</v>
      </c>
      <c r="B123" s="348">
        <v>53604.74</v>
      </c>
      <c r="C123" s="348">
        <v>34197.03</v>
      </c>
    </row>
    <row r="124" spans="1:3" s="12" customFormat="1" x14ac:dyDescent="0.25">
      <c r="A124" s="13" t="s">
        <v>9</v>
      </c>
      <c r="B124" s="348">
        <v>8518051.2599999998</v>
      </c>
      <c r="C124" s="348">
        <v>6633164.2700000005</v>
      </c>
    </row>
    <row r="125" spans="1:3" s="12" customFormat="1" x14ac:dyDescent="0.25">
      <c r="A125" s="13" t="s">
        <v>10</v>
      </c>
      <c r="B125" s="348">
        <v>146000</v>
      </c>
      <c r="C125" s="348">
        <v>114197.30000000002</v>
      </c>
    </row>
    <row r="126" spans="1:3" s="12" customFormat="1" ht="23.25" x14ac:dyDescent="0.25">
      <c r="A126" s="13" t="s">
        <v>14</v>
      </c>
      <c r="B126" s="348"/>
      <c r="C126" s="348"/>
    </row>
    <row r="127" spans="1:3" s="12" customFormat="1" x14ac:dyDescent="0.25">
      <c r="A127" s="13" t="s">
        <v>21</v>
      </c>
      <c r="B127" s="348">
        <v>465000</v>
      </c>
      <c r="C127" s="348">
        <v>221434.89</v>
      </c>
    </row>
    <row r="128" spans="1:3" s="12" customFormat="1" x14ac:dyDescent="0.25">
      <c r="A128" s="13" t="s">
        <v>11</v>
      </c>
      <c r="B128" s="348">
        <v>371097.98</v>
      </c>
      <c r="C128" s="348">
        <v>224730.96000000002</v>
      </c>
    </row>
    <row r="129" spans="1:3" s="12" customFormat="1" x14ac:dyDescent="0.25">
      <c r="A129" s="13" t="s">
        <v>12</v>
      </c>
      <c r="B129" s="348">
        <v>5791183.25</v>
      </c>
      <c r="C129" s="348">
        <v>4027274.79</v>
      </c>
    </row>
    <row r="130" spans="1:3" s="12" customFormat="1" x14ac:dyDescent="0.25">
      <c r="A130" s="13" t="s">
        <v>72</v>
      </c>
      <c r="B130" s="348">
        <v>182000</v>
      </c>
      <c r="C130" s="348">
        <v>106497.01999999999</v>
      </c>
    </row>
    <row r="131" spans="1:3" s="12" customFormat="1" x14ac:dyDescent="0.25">
      <c r="A131" s="10" t="s">
        <v>5</v>
      </c>
      <c r="B131" s="348"/>
      <c r="C131" s="348"/>
    </row>
    <row r="132" spans="1:3" s="12" customFormat="1" ht="25.5" x14ac:dyDescent="0.25">
      <c r="A132" s="10" t="s">
        <v>6</v>
      </c>
      <c r="B132" s="348">
        <v>16920583</v>
      </c>
      <c r="C132" s="348">
        <v>6284166.21</v>
      </c>
    </row>
    <row r="133" spans="1:3" s="12" customFormat="1" ht="25.5" x14ac:dyDescent="0.25">
      <c r="A133" s="10" t="s">
        <v>7</v>
      </c>
      <c r="B133" s="348">
        <v>6870778.0199999996</v>
      </c>
      <c r="C133" s="348">
        <v>6401343.0199999996</v>
      </c>
    </row>
    <row r="134" spans="1:3" s="12" customFormat="1" x14ac:dyDescent="0.25">
      <c r="A134" s="14"/>
      <c r="B134" s="14"/>
      <c r="C134" s="14"/>
    </row>
    <row r="135" spans="1:3" s="12" customFormat="1" ht="15.75" x14ac:dyDescent="0.25">
      <c r="A135" s="16" t="s">
        <v>0</v>
      </c>
      <c r="B135" s="16" t="s">
        <v>2</v>
      </c>
      <c r="C135" s="16" t="s">
        <v>3</v>
      </c>
    </row>
    <row r="136" spans="1:3" s="12" customFormat="1" ht="15.75" x14ac:dyDescent="0.25">
      <c r="A136" s="16" t="s">
        <v>1</v>
      </c>
      <c r="B136" s="16">
        <v>2</v>
      </c>
      <c r="C136" s="16">
        <v>3</v>
      </c>
    </row>
    <row r="137" spans="1:3" s="12" customFormat="1" x14ac:dyDescent="0.25">
      <c r="A137" s="3" t="s">
        <v>26</v>
      </c>
      <c r="B137" s="8">
        <f>SUM(B139:B150)</f>
        <v>54371213.350000001</v>
      </c>
      <c r="C137" s="8">
        <f>SUM(C139:C150)</f>
        <v>48563947.399999991</v>
      </c>
    </row>
    <row r="138" spans="1:3" s="12" customFormat="1" ht="15.75" x14ac:dyDescent="0.25">
      <c r="A138" s="17" t="s">
        <v>4</v>
      </c>
      <c r="B138" s="18"/>
      <c r="C138" s="18"/>
    </row>
    <row r="139" spans="1:3" s="12" customFormat="1" x14ac:dyDescent="0.25">
      <c r="A139" s="19" t="s">
        <v>8</v>
      </c>
      <c r="B139" s="350">
        <v>20945733</v>
      </c>
      <c r="C139" s="350">
        <v>17864523.039999999</v>
      </c>
    </row>
    <row r="140" spans="1:3" s="12" customFormat="1" x14ac:dyDescent="0.25">
      <c r="A140" s="19" t="s">
        <v>13</v>
      </c>
      <c r="B140" s="350"/>
      <c r="C140" s="350"/>
    </row>
    <row r="141" spans="1:3" s="12" customFormat="1" x14ac:dyDescent="0.25">
      <c r="A141" s="19" t="s">
        <v>9</v>
      </c>
      <c r="B141" s="350">
        <v>6263425</v>
      </c>
      <c r="C141" s="350">
        <v>5927119.7599999998</v>
      </c>
    </row>
    <row r="142" spans="1:3" s="12" customFormat="1" x14ac:dyDescent="0.25">
      <c r="A142" s="19" t="s">
        <v>10</v>
      </c>
      <c r="B142" s="350">
        <v>73000</v>
      </c>
      <c r="C142" s="350">
        <v>61373.34</v>
      </c>
    </row>
    <row r="143" spans="1:3" s="12" customFormat="1" ht="27" customHeight="1" x14ac:dyDescent="0.25">
      <c r="A143" s="19" t="s">
        <v>14</v>
      </c>
      <c r="B143" s="350"/>
      <c r="C143" s="350"/>
    </row>
    <row r="144" spans="1:3" s="12" customFormat="1" x14ac:dyDescent="0.25">
      <c r="A144" s="19" t="s">
        <v>15</v>
      </c>
      <c r="B144" s="350">
        <v>277414</v>
      </c>
      <c r="C144" s="350">
        <v>241587.31</v>
      </c>
    </row>
    <row r="145" spans="1:4" s="12" customFormat="1" x14ac:dyDescent="0.25">
      <c r="A145" s="19" t="s">
        <v>11</v>
      </c>
      <c r="B145" s="350">
        <v>199877</v>
      </c>
      <c r="C145" s="350">
        <v>196681.48</v>
      </c>
    </row>
    <row r="146" spans="1:4" s="12" customFormat="1" x14ac:dyDescent="0.25">
      <c r="A146" s="19" t="s">
        <v>12</v>
      </c>
      <c r="B146" s="350">
        <v>5555188.4100000001</v>
      </c>
      <c r="C146" s="350">
        <v>4604685.13</v>
      </c>
    </row>
    <row r="147" spans="1:4" s="12" customFormat="1" ht="25.5" x14ac:dyDescent="0.25">
      <c r="A147" s="10" t="s">
        <v>101</v>
      </c>
      <c r="B147" s="350">
        <v>144556.82</v>
      </c>
      <c r="C147" s="350">
        <v>125467.94</v>
      </c>
    </row>
    <row r="148" spans="1:4" s="12" customFormat="1" x14ac:dyDescent="0.25">
      <c r="A148" s="10" t="s">
        <v>5</v>
      </c>
      <c r="B148" s="350">
        <v>115700</v>
      </c>
      <c r="C148" s="350">
        <v>66431.989999999991</v>
      </c>
    </row>
    <row r="149" spans="1:4" s="12" customFormat="1" ht="25.5" x14ac:dyDescent="0.25">
      <c r="A149" s="10" t="s">
        <v>6</v>
      </c>
      <c r="B149" s="350">
        <v>14546198</v>
      </c>
      <c r="C149" s="350">
        <v>13927540</v>
      </c>
    </row>
    <row r="150" spans="1:4" s="12" customFormat="1" ht="25.5" x14ac:dyDescent="0.25">
      <c r="A150" s="10" t="s">
        <v>7</v>
      </c>
      <c r="B150" s="350">
        <v>6250121.1200000001</v>
      </c>
      <c r="C150" s="350">
        <v>5548537.4100000001</v>
      </c>
      <c r="D150" s="345"/>
    </row>
    <row r="151" spans="1:4" s="12" customFormat="1" x14ac:dyDescent="0.25">
      <c r="A151" s="14"/>
      <c r="B151" s="14"/>
      <c r="C151" s="14"/>
    </row>
    <row r="152" spans="1:4" s="12" customFormat="1" x14ac:dyDescent="0.25">
      <c r="A152" s="21" t="s">
        <v>0</v>
      </c>
      <c r="B152" s="21" t="s">
        <v>2</v>
      </c>
      <c r="C152" s="21" t="s">
        <v>3</v>
      </c>
    </row>
    <row r="153" spans="1:4" s="12" customFormat="1" x14ac:dyDescent="0.25">
      <c r="A153" s="21" t="s">
        <v>1</v>
      </c>
      <c r="B153" s="21">
        <v>2</v>
      </c>
      <c r="C153" s="21">
        <v>3</v>
      </c>
    </row>
    <row r="154" spans="1:4" s="12" customFormat="1" x14ac:dyDescent="0.25">
      <c r="A154" s="4" t="s">
        <v>27</v>
      </c>
      <c r="B154" s="76">
        <f>B156+B158+B159+B160+B162+B163+B165+B166+B167+B157+B161+B164</f>
        <v>96438500</v>
      </c>
      <c r="C154" s="76">
        <f>C156+C158+C159+C160+C162+C163+C165+C166+C167+C157+C161+C164</f>
        <v>88443193.400000021</v>
      </c>
    </row>
    <row r="155" spans="1:4" s="12" customFormat="1" x14ac:dyDescent="0.25">
      <c r="A155" s="23" t="s">
        <v>4</v>
      </c>
      <c r="B155" s="77"/>
      <c r="C155" s="77"/>
    </row>
    <row r="156" spans="1:4" s="12" customFormat="1" x14ac:dyDescent="0.25">
      <c r="A156" s="264" t="s">
        <v>8</v>
      </c>
      <c r="B156" s="329">
        <v>69550000</v>
      </c>
      <c r="C156" s="329">
        <v>63785283.32</v>
      </c>
    </row>
    <row r="157" spans="1:4" s="12" customFormat="1" x14ac:dyDescent="0.25">
      <c r="A157" s="264" t="s">
        <v>83</v>
      </c>
      <c r="B157" s="329">
        <v>65100</v>
      </c>
      <c r="C157" s="329">
        <v>75100</v>
      </c>
    </row>
    <row r="158" spans="1:4" s="12" customFormat="1" x14ac:dyDescent="0.25">
      <c r="A158" s="264" t="s">
        <v>9</v>
      </c>
      <c r="B158" s="329">
        <v>21004100</v>
      </c>
      <c r="C158" s="329">
        <v>19040206.77</v>
      </c>
    </row>
    <row r="159" spans="1:4" s="12" customFormat="1" x14ac:dyDescent="0.25">
      <c r="A159" s="264" t="s">
        <v>10</v>
      </c>
      <c r="B159" s="329">
        <v>94000</v>
      </c>
      <c r="C159" s="329">
        <v>80672.009999999995</v>
      </c>
    </row>
    <row r="160" spans="1:4" s="12" customFormat="1" x14ac:dyDescent="0.25">
      <c r="A160" s="264" t="s">
        <v>15</v>
      </c>
      <c r="B160" s="329">
        <v>640500</v>
      </c>
      <c r="C160" s="329">
        <v>530185.01</v>
      </c>
    </row>
    <row r="161" spans="1:3" s="12" customFormat="1" ht="23.25" x14ac:dyDescent="0.25">
      <c r="A161" s="264" t="s">
        <v>14</v>
      </c>
      <c r="B161" s="329"/>
      <c r="C161" s="329"/>
    </row>
    <row r="162" spans="1:3" s="12" customFormat="1" x14ac:dyDescent="0.25">
      <c r="A162" s="264" t="s">
        <v>11</v>
      </c>
      <c r="B162" s="329">
        <v>481400</v>
      </c>
      <c r="C162" s="329">
        <v>343100</v>
      </c>
    </row>
    <row r="163" spans="1:3" s="12" customFormat="1" x14ac:dyDescent="0.25">
      <c r="A163" s="264" t="s">
        <v>12</v>
      </c>
      <c r="B163" s="329">
        <v>871000</v>
      </c>
      <c r="C163" s="329">
        <v>961817.68</v>
      </c>
    </row>
    <row r="164" spans="1:3" s="12" customFormat="1" x14ac:dyDescent="0.25">
      <c r="A164" s="264" t="s">
        <v>74</v>
      </c>
      <c r="B164" s="329">
        <v>137000</v>
      </c>
      <c r="C164" s="329">
        <v>115050</v>
      </c>
    </row>
    <row r="165" spans="1:3" s="12" customFormat="1" x14ac:dyDescent="0.25">
      <c r="A165" s="265" t="s">
        <v>5</v>
      </c>
      <c r="B165" s="329">
        <v>161900</v>
      </c>
      <c r="C165" s="329">
        <v>73551</v>
      </c>
    </row>
    <row r="166" spans="1:3" s="12" customFormat="1" ht="25.5" x14ac:dyDescent="0.25">
      <c r="A166" s="265" t="s">
        <v>6</v>
      </c>
      <c r="B166" s="329">
        <v>272000</v>
      </c>
      <c r="C166" s="329">
        <v>243630</v>
      </c>
    </row>
    <row r="167" spans="1:3" s="12" customFormat="1" ht="25.5" x14ac:dyDescent="0.25">
      <c r="A167" s="265" t="s">
        <v>7</v>
      </c>
      <c r="B167" s="329">
        <v>3161500</v>
      </c>
      <c r="C167" s="329">
        <v>3194597.61</v>
      </c>
    </row>
    <row r="168" spans="1:3" s="12" customFormat="1" x14ac:dyDescent="0.25">
      <c r="A168" s="287"/>
      <c r="B168" s="329"/>
      <c r="C168" s="329"/>
    </row>
    <row r="169" spans="1:3" s="12" customFormat="1" x14ac:dyDescent="0.25">
      <c r="A169" s="14"/>
      <c r="B169" s="329"/>
      <c r="C169" s="329"/>
    </row>
    <row r="170" spans="1:3" s="12" customFormat="1" x14ac:dyDescent="0.25">
      <c r="A170" s="15" t="s">
        <v>0</v>
      </c>
      <c r="B170" s="15" t="s">
        <v>2</v>
      </c>
      <c r="C170" s="15" t="s">
        <v>3</v>
      </c>
    </row>
    <row r="171" spans="1:3" s="12" customFormat="1" x14ac:dyDescent="0.25">
      <c r="A171" s="15" t="s">
        <v>1</v>
      </c>
      <c r="B171" s="15">
        <v>2</v>
      </c>
      <c r="C171" s="15">
        <v>3</v>
      </c>
    </row>
    <row r="172" spans="1:3" s="12" customFormat="1" x14ac:dyDescent="0.25">
      <c r="A172" s="3" t="s">
        <v>28</v>
      </c>
      <c r="B172" s="324">
        <f>SUM(B174:B185)</f>
        <v>22120700</v>
      </c>
      <c r="C172" s="324">
        <f>SUM(C174:C185)</f>
        <v>20402404</v>
      </c>
    </row>
    <row r="173" spans="1:3" s="12" customFormat="1" x14ac:dyDescent="0.25">
      <c r="A173" s="10" t="s">
        <v>4</v>
      </c>
      <c r="B173" s="259"/>
      <c r="C173" s="259"/>
    </row>
    <row r="174" spans="1:3" s="12" customFormat="1" x14ac:dyDescent="0.25">
      <c r="A174" s="13" t="s">
        <v>8</v>
      </c>
      <c r="B174" s="348">
        <v>14531358.33</v>
      </c>
      <c r="C174" s="350">
        <v>13300503.720000001</v>
      </c>
    </row>
    <row r="175" spans="1:3" s="12" customFormat="1" x14ac:dyDescent="0.25">
      <c r="A175" s="337" t="s">
        <v>95</v>
      </c>
      <c r="B175" s="348">
        <v>3641.67</v>
      </c>
      <c r="C175" s="350">
        <v>3641.67</v>
      </c>
    </row>
    <row r="176" spans="1:3" s="12" customFormat="1" x14ac:dyDescent="0.25">
      <c r="A176" s="13" t="s">
        <v>13</v>
      </c>
      <c r="B176" s="348"/>
      <c r="C176" s="350"/>
    </row>
    <row r="177" spans="1:3" s="12" customFormat="1" x14ac:dyDescent="0.25">
      <c r="A177" s="13" t="s">
        <v>9</v>
      </c>
      <c r="B177" s="348">
        <v>4390000</v>
      </c>
      <c r="C177" s="340">
        <v>3962558.61</v>
      </c>
    </row>
    <row r="178" spans="1:3" s="12" customFormat="1" x14ac:dyDescent="0.25">
      <c r="A178" s="13" t="s">
        <v>10</v>
      </c>
      <c r="B178" s="348"/>
      <c r="C178" s="350"/>
    </row>
    <row r="179" spans="1:3" s="12" customFormat="1" ht="23.25" x14ac:dyDescent="0.25">
      <c r="A179" s="13" t="s">
        <v>14</v>
      </c>
      <c r="B179" s="348"/>
      <c r="C179" s="350"/>
    </row>
    <row r="180" spans="1:3" s="12" customFormat="1" x14ac:dyDescent="0.25">
      <c r="A180" s="13" t="s">
        <v>11</v>
      </c>
      <c r="B180" s="348">
        <v>96061</v>
      </c>
      <c r="C180" s="350">
        <v>96061</v>
      </c>
    </row>
    <row r="181" spans="1:3" s="12" customFormat="1" x14ac:dyDescent="0.25">
      <c r="A181" s="13" t="s">
        <v>12</v>
      </c>
      <c r="B181" s="348">
        <v>648760</v>
      </c>
      <c r="C181" s="350">
        <v>588760</v>
      </c>
    </row>
    <row r="182" spans="1:3" s="12" customFormat="1" x14ac:dyDescent="0.25">
      <c r="A182" s="13" t="s">
        <v>72</v>
      </c>
      <c r="B182" s="348">
        <v>23638.5</v>
      </c>
      <c r="C182" s="350">
        <v>23638.5</v>
      </c>
    </row>
    <row r="183" spans="1:3" s="12" customFormat="1" x14ac:dyDescent="0.25">
      <c r="A183" s="10" t="s">
        <v>5</v>
      </c>
      <c r="B183" s="348">
        <v>0</v>
      </c>
      <c r="C183" s="350">
        <v>0</v>
      </c>
    </row>
    <row r="184" spans="1:3" s="12" customFormat="1" ht="25.5" x14ac:dyDescent="0.25">
      <c r="A184" s="10" t="s">
        <v>6</v>
      </c>
      <c r="B184" s="348">
        <v>849026.5</v>
      </c>
      <c r="C184" s="350">
        <v>849026.5</v>
      </c>
    </row>
    <row r="185" spans="1:3" s="12" customFormat="1" ht="25.5" x14ac:dyDescent="0.25">
      <c r="A185" s="10" t="s">
        <v>7</v>
      </c>
      <c r="B185" s="348">
        <v>1578214</v>
      </c>
      <c r="C185" s="350">
        <v>1578214</v>
      </c>
    </row>
    <row r="186" spans="1:3" s="12" customFormat="1" x14ac:dyDescent="0.25">
      <c r="A186" s="14"/>
      <c r="B186" s="14"/>
      <c r="C186" s="14"/>
    </row>
    <row r="187" spans="1:3" s="12" customFormat="1" x14ac:dyDescent="0.25">
      <c r="A187" s="15" t="s">
        <v>0</v>
      </c>
      <c r="B187" s="15" t="s">
        <v>2</v>
      </c>
      <c r="C187" s="15" t="s">
        <v>3</v>
      </c>
    </row>
    <row r="188" spans="1:3" s="12" customFormat="1" x14ac:dyDescent="0.25">
      <c r="A188" s="15" t="s">
        <v>1</v>
      </c>
      <c r="B188" s="15">
        <v>2</v>
      </c>
      <c r="C188" s="15">
        <v>3</v>
      </c>
    </row>
    <row r="189" spans="1:3" s="12" customFormat="1" x14ac:dyDescent="0.25">
      <c r="A189" s="3" t="s">
        <v>29</v>
      </c>
      <c r="B189" s="8">
        <f>SUM(B191:B204)</f>
        <v>22145543.859999999</v>
      </c>
      <c r="C189" s="8">
        <f>SUM(C191:C204)</f>
        <v>20066281.040000007</v>
      </c>
    </row>
    <row r="190" spans="1:3" s="12" customFormat="1" x14ac:dyDescent="0.25">
      <c r="A190" s="10" t="s">
        <v>4</v>
      </c>
      <c r="B190" s="11"/>
      <c r="C190" s="11">
        <v>0</v>
      </c>
    </row>
    <row r="191" spans="1:3" s="12" customFormat="1" x14ac:dyDescent="0.25">
      <c r="A191" s="337" t="s">
        <v>8</v>
      </c>
      <c r="B191" s="348">
        <v>13460815</v>
      </c>
      <c r="C191" s="350">
        <v>12349338.4</v>
      </c>
    </row>
    <row r="192" spans="1:3" s="12" customFormat="1" ht="23.25" x14ac:dyDescent="0.25">
      <c r="A192" s="337" t="s">
        <v>76</v>
      </c>
      <c r="B192" s="348">
        <v>9185</v>
      </c>
      <c r="C192" s="350">
        <v>9185</v>
      </c>
    </row>
    <row r="193" spans="1:3" s="12" customFormat="1" ht="23.25" x14ac:dyDescent="0.25">
      <c r="A193" s="337" t="s">
        <v>49</v>
      </c>
      <c r="B193" s="348">
        <v>5819.35</v>
      </c>
      <c r="C193" s="350">
        <v>4812</v>
      </c>
    </row>
    <row r="194" spans="1:3" s="12" customFormat="1" x14ac:dyDescent="0.25">
      <c r="A194" s="337" t="s">
        <v>9</v>
      </c>
      <c r="B194" s="348">
        <v>4077000</v>
      </c>
      <c r="C194" s="350">
        <v>3681054.47</v>
      </c>
    </row>
    <row r="195" spans="1:3" s="12" customFormat="1" x14ac:dyDescent="0.25">
      <c r="A195" s="337" t="s">
        <v>10</v>
      </c>
      <c r="B195" s="348">
        <v>34280</v>
      </c>
      <c r="C195" s="350">
        <v>22513.75</v>
      </c>
    </row>
    <row r="196" spans="1:3" s="12" customFormat="1" x14ac:dyDescent="0.25">
      <c r="A196" s="337" t="s">
        <v>11</v>
      </c>
      <c r="B196" s="348">
        <v>239000</v>
      </c>
      <c r="C196" s="350">
        <v>200366.09</v>
      </c>
    </row>
    <row r="197" spans="1:3" s="12" customFormat="1" x14ac:dyDescent="0.25">
      <c r="A197" s="337" t="s">
        <v>12</v>
      </c>
      <c r="B197" s="348">
        <v>902119</v>
      </c>
      <c r="C197" s="350">
        <v>657910.01</v>
      </c>
    </row>
    <row r="198" spans="1:3" s="12" customFormat="1" x14ac:dyDescent="0.25">
      <c r="A198" s="338" t="s">
        <v>5</v>
      </c>
      <c r="B198" s="348">
        <v>107500</v>
      </c>
      <c r="C198" s="350">
        <v>32668.43</v>
      </c>
    </row>
    <row r="199" spans="1:3" s="12" customFormat="1" x14ac:dyDescent="0.25">
      <c r="A199" s="338" t="s">
        <v>72</v>
      </c>
      <c r="B199" s="348">
        <v>28000</v>
      </c>
      <c r="C199" s="350">
        <v>13096.19</v>
      </c>
    </row>
    <row r="200" spans="1:3" s="12" customFormat="1" ht="25.5" x14ac:dyDescent="0.25">
      <c r="A200" s="338" t="s">
        <v>84</v>
      </c>
      <c r="B200" s="348">
        <v>30000</v>
      </c>
      <c r="C200" s="350">
        <v>33216.730000000003</v>
      </c>
    </row>
    <row r="201" spans="1:3" s="12" customFormat="1" ht="25.5" x14ac:dyDescent="0.25">
      <c r="A201" s="338" t="s">
        <v>6</v>
      </c>
      <c r="B201" s="348">
        <v>196050</v>
      </c>
      <c r="C201" s="350">
        <v>197808.1</v>
      </c>
    </row>
    <row r="202" spans="1:3" s="12" customFormat="1" ht="25.5" x14ac:dyDescent="0.25">
      <c r="A202" s="338" t="s">
        <v>7</v>
      </c>
      <c r="B202" s="348">
        <v>2669669.5099999998</v>
      </c>
      <c r="C202" s="350">
        <v>2601586.5299999998</v>
      </c>
    </row>
    <row r="203" spans="1:3" s="12" customFormat="1" x14ac:dyDescent="0.25">
      <c r="A203" s="293" t="s">
        <v>16</v>
      </c>
      <c r="B203" s="348">
        <v>250000</v>
      </c>
      <c r="C203" s="350">
        <v>191850</v>
      </c>
    </row>
    <row r="204" spans="1:3" s="12" customFormat="1" x14ac:dyDescent="0.25">
      <c r="A204" s="293" t="s">
        <v>15</v>
      </c>
      <c r="B204" s="348">
        <v>136106</v>
      </c>
      <c r="C204" s="350">
        <v>70875.34</v>
      </c>
    </row>
    <row r="205" spans="1:3" s="12" customFormat="1" x14ac:dyDescent="0.25">
      <c r="A205" s="14"/>
      <c r="B205" s="14"/>
      <c r="C205" s="14"/>
    </row>
    <row r="206" spans="1:3" s="12" customFormat="1" x14ac:dyDescent="0.25">
      <c r="A206" s="15" t="s">
        <v>0</v>
      </c>
      <c r="B206" s="15" t="s">
        <v>2</v>
      </c>
      <c r="C206" s="15" t="s">
        <v>3</v>
      </c>
    </row>
    <row r="207" spans="1:3" s="12" customFormat="1" x14ac:dyDescent="0.25">
      <c r="A207" s="15" t="s">
        <v>1</v>
      </c>
      <c r="B207" s="15">
        <v>2</v>
      </c>
      <c r="C207" s="15">
        <v>3</v>
      </c>
    </row>
    <row r="208" spans="1:3" s="12" customFormat="1" x14ac:dyDescent="0.25">
      <c r="A208" s="3" t="s">
        <v>36</v>
      </c>
      <c r="B208" s="324">
        <f>B210+B212+B213+B215+B216+B217+B218+B219+B220+B211+B214+B222</f>
        <v>8581468.2300000004</v>
      </c>
      <c r="C208" s="324">
        <f>C210+C212+C213+C215+C216+C217+C218+C219+C220+C211+C214+C222</f>
        <v>7737887.2999999989</v>
      </c>
    </row>
    <row r="209" spans="1:3" s="12" customFormat="1" x14ac:dyDescent="0.25">
      <c r="A209" s="10" t="s">
        <v>4</v>
      </c>
      <c r="B209" s="259"/>
      <c r="C209" s="259"/>
    </row>
    <row r="210" spans="1:3" s="12" customFormat="1" x14ac:dyDescent="0.25">
      <c r="A210" s="337" t="s">
        <v>8</v>
      </c>
      <c r="B210" s="350">
        <v>6113643.4100000001</v>
      </c>
      <c r="C210" s="350">
        <v>5530995.5300000003</v>
      </c>
    </row>
    <row r="211" spans="1:3" s="12" customFormat="1" x14ac:dyDescent="0.25">
      <c r="A211" s="337" t="s">
        <v>13</v>
      </c>
      <c r="B211" s="350">
        <v>3759</v>
      </c>
      <c r="C211" s="350">
        <v>3759</v>
      </c>
    </row>
    <row r="212" spans="1:3" s="12" customFormat="1" x14ac:dyDescent="0.25">
      <c r="A212" s="337" t="s">
        <v>9</v>
      </c>
      <c r="B212" s="350">
        <v>1820965</v>
      </c>
      <c r="C212" s="350">
        <v>1650371.14</v>
      </c>
    </row>
    <row r="213" spans="1:3" s="12" customFormat="1" ht="23.25" x14ac:dyDescent="0.25">
      <c r="A213" s="337" t="s">
        <v>84</v>
      </c>
      <c r="B213" s="350">
        <v>9391.59</v>
      </c>
      <c r="C213" s="350">
        <v>9391.59</v>
      </c>
    </row>
    <row r="214" spans="1:3" s="12" customFormat="1" x14ac:dyDescent="0.25">
      <c r="A214" s="337" t="s">
        <v>10</v>
      </c>
      <c r="B214" s="350">
        <v>32680</v>
      </c>
      <c r="C214" s="350">
        <v>25254.76</v>
      </c>
    </row>
    <row r="215" spans="1:3" s="12" customFormat="1" ht="23.25" x14ac:dyDescent="0.25">
      <c r="A215" s="337" t="s">
        <v>14</v>
      </c>
      <c r="B215" s="350">
        <v>0</v>
      </c>
      <c r="C215" s="350"/>
    </row>
    <row r="216" spans="1:3" s="12" customFormat="1" x14ac:dyDescent="0.25">
      <c r="A216" s="337" t="s">
        <v>15</v>
      </c>
      <c r="B216" s="350">
        <v>87000</v>
      </c>
      <c r="C216" s="350">
        <v>51100.76</v>
      </c>
    </row>
    <row r="217" spans="1:3" s="12" customFormat="1" x14ac:dyDescent="0.25">
      <c r="A217" s="337" t="s">
        <v>11</v>
      </c>
      <c r="B217" s="350">
        <v>78093.7</v>
      </c>
      <c r="C217" s="350">
        <v>67953.97</v>
      </c>
    </row>
    <row r="218" spans="1:3" s="12" customFormat="1" x14ac:dyDescent="0.25">
      <c r="A218" s="337" t="s">
        <v>12</v>
      </c>
      <c r="B218" s="350">
        <v>55844</v>
      </c>
      <c r="C218" s="350">
        <v>54344</v>
      </c>
    </row>
    <row r="219" spans="1:3" s="12" customFormat="1" x14ac:dyDescent="0.25">
      <c r="A219" s="337" t="s">
        <v>72</v>
      </c>
      <c r="B219" s="350">
        <v>8317.51</v>
      </c>
      <c r="C219" s="350">
        <v>8317.51</v>
      </c>
    </row>
    <row r="220" spans="1:3" s="12" customFormat="1" x14ac:dyDescent="0.25">
      <c r="A220" s="338" t="s">
        <v>5</v>
      </c>
      <c r="B220" s="350">
        <v>22801</v>
      </c>
      <c r="C220" s="350">
        <v>17051.28</v>
      </c>
    </row>
    <row r="221" spans="1:3" s="12" customFormat="1" ht="25.5" x14ac:dyDescent="0.25">
      <c r="A221" s="338" t="s">
        <v>6</v>
      </c>
      <c r="B221" s="350">
        <v>0</v>
      </c>
      <c r="C221" s="350">
        <v>0</v>
      </c>
    </row>
    <row r="222" spans="1:3" s="12" customFormat="1" ht="25.5" x14ac:dyDescent="0.25">
      <c r="A222" s="338" t="s">
        <v>7</v>
      </c>
      <c r="B222" s="350">
        <v>348973.02</v>
      </c>
      <c r="C222" s="350">
        <v>319347.76</v>
      </c>
    </row>
    <row r="223" spans="1:3" s="12" customFormat="1" x14ac:dyDescent="0.25">
      <c r="A223" s="10"/>
      <c r="B223" s="348"/>
      <c r="C223" s="348"/>
    </row>
    <row r="224" spans="1:3" s="12" customFormat="1" x14ac:dyDescent="0.25">
      <c r="A224" s="15" t="s">
        <v>0</v>
      </c>
      <c r="B224" s="15" t="s">
        <v>2</v>
      </c>
      <c r="C224" s="15" t="s">
        <v>3</v>
      </c>
    </row>
    <row r="225" spans="1:3" s="12" customFormat="1" x14ac:dyDescent="0.25">
      <c r="A225" s="15" t="s">
        <v>1</v>
      </c>
      <c r="B225" s="15">
        <v>2</v>
      </c>
      <c r="C225" s="15">
        <v>3</v>
      </c>
    </row>
    <row r="226" spans="1:3" s="12" customFormat="1" x14ac:dyDescent="0.25">
      <c r="A226" s="3" t="s">
        <v>31</v>
      </c>
      <c r="B226" s="324">
        <f>SUM(B228:B239)</f>
        <v>5689801.2300000004</v>
      </c>
      <c r="C226" s="324">
        <f>SUM(C228:C239)</f>
        <v>5035683.57</v>
      </c>
    </row>
    <row r="227" spans="1:3" s="12" customFormat="1" x14ac:dyDescent="0.25">
      <c r="A227" s="10" t="s">
        <v>4</v>
      </c>
      <c r="B227" s="259"/>
      <c r="C227" s="259"/>
    </row>
    <row r="228" spans="1:3" s="12" customFormat="1" x14ac:dyDescent="0.25">
      <c r="A228" s="337" t="s">
        <v>8</v>
      </c>
      <c r="B228" s="350">
        <v>3975255</v>
      </c>
      <c r="C228" s="343">
        <v>3539484.57</v>
      </c>
    </row>
    <row r="229" spans="1:3" s="12" customFormat="1" x14ac:dyDescent="0.25">
      <c r="A229" s="337" t="s">
        <v>13</v>
      </c>
      <c r="B229" s="350">
        <v>200</v>
      </c>
      <c r="C229" s="343">
        <v>200</v>
      </c>
    </row>
    <row r="230" spans="1:3" s="12" customFormat="1" x14ac:dyDescent="0.25">
      <c r="A230" s="337" t="s">
        <v>9</v>
      </c>
      <c r="B230" s="350">
        <v>1198684.96</v>
      </c>
      <c r="C230" s="343">
        <v>1068203.51</v>
      </c>
    </row>
    <row r="231" spans="1:3" s="12" customFormat="1" x14ac:dyDescent="0.25">
      <c r="A231" s="337" t="s">
        <v>106</v>
      </c>
      <c r="B231" s="350">
        <v>3860.04</v>
      </c>
      <c r="C231" s="343">
        <v>3860.04</v>
      </c>
    </row>
    <row r="232" spans="1:3" s="12" customFormat="1" x14ac:dyDescent="0.25">
      <c r="A232" s="337" t="s">
        <v>10</v>
      </c>
      <c r="B232" s="350">
        <v>10848.49</v>
      </c>
      <c r="C232" s="344">
        <v>8859.82</v>
      </c>
    </row>
    <row r="233" spans="1:3" s="12" customFormat="1" x14ac:dyDescent="0.25">
      <c r="A233" s="337" t="s">
        <v>30</v>
      </c>
      <c r="B233" s="350">
        <v>50302.83</v>
      </c>
      <c r="C233" s="343">
        <v>39380.67</v>
      </c>
    </row>
    <row r="234" spans="1:3" s="12" customFormat="1" x14ac:dyDescent="0.25">
      <c r="A234" s="337" t="s">
        <v>11</v>
      </c>
      <c r="B234" s="350">
        <v>15653.29</v>
      </c>
      <c r="C234" s="343">
        <v>13784.57</v>
      </c>
    </row>
    <row r="235" spans="1:3" s="12" customFormat="1" x14ac:dyDescent="0.25">
      <c r="A235" s="337" t="s">
        <v>12</v>
      </c>
      <c r="B235" s="350">
        <v>156217</v>
      </c>
      <c r="C235" s="343">
        <v>127452</v>
      </c>
    </row>
    <row r="236" spans="1:3" s="12" customFormat="1" x14ac:dyDescent="0.25">
      <c r="A236" s="337" t="s">
        <v>82</v>
      </c>
      <c r="B236" s="343">
        <v>8014.59</v>
      </c>
      <c r="C236" s="343">
        <v>8014.59</v>
      </c>
    </row>
    <row r="237" spans="1:3" s="12" customFormat="1" x14ac:dyDescent="0.25">
      <c r="A237" s="338" t="s">
        <v>5</v>
      </c>
      <c r="B237" s="350">
        <v>6392</v>
      </c>
      <c r="C237" s="343">
        <v>4770</v>
      </c>
    </row>
    <row r="238" spans="1:3" s="12" customFormat="1" ht="25.5" x14ac:dyDescent="0.25">
      <c r="A238" s="338" t="s">
        <v>6</v>
      </c>
      <c r="B238" s="350"/>
      <c r="C238" s="343"/>
    </row>
    <row r="239" spans="1:3" s="12" customFormat="1" ht="25.5" x14ac:dyDescent="0.25">
      <c r="A239" s="338" t="s">
        <v>7</v>
      </c>
      <c r="B239" s="343">
        <v>264373.03000000003</v>
      </c>
      <c r="C239" s="343">
        <v>221673.8</v>
      </c>
    </row>
    <row r="240" spans="1:3" s="12" customFormat="1" x14ac:dyDescent="0.25">
      <c r="A240" s="14"/>
      <c r="B240" s="14"/>
      <c r="C240" s="14"/>
    </row>
    <row r="241" spans="1:3" s="12" customFormat="1" x14ac:dyDescent="0.25">
      <c r="A241" s="15" t="s">
        <v>0</v>
      </c>
      <c r="B241" s="15" t="s">
        <v>2</v>
      </c>
      <c r="C241" s="15" t="s">
        <v>3</v>
      </c>
    </row>
    <row r="242" spans="1:3" s="12" customFormat="1" x14ac:dyDescent="0.25">
      <c r="A242" s="15" t="s">
        <v>1</v>
      </c>
      <c r="B242" s="15">
        <v>2</v>
      </c>
      <c r="C242" s="15">
        <v>3</v>
      </c>
    </row>
    <row r="243" spans="1:3" s="12" customFormat="1" ht="25.5" x14ac:dyDescent="0.25">
      <c r="A243" s="3" t="s">
        <v>34</v>
      </c>
      <c r="B243" s="8">
        <f>SUM(B245:B257)</f>
        <v>42768968</v>
      </c>
      <c r="C243" s="8">
        <f>SUM(C245:C257)</f>
        <v>38980456.469999999</v>
      </c>
    </row>
    <row r="244" spans="1:3" s="12" customFormat="1" x14ac:dyDescent="0.25">
      <c r="A244" s="10" t="s">
        <v>4</v>
      </c>
      <c r="B244" s="11"/>
      <c r="C244" s="11"/>
    </row>
    <row r="245" spans="1:3" s="12" customFormat="1" x14ac:dyDescent="0.25">
      <c r="A245" s="13" t="s">
        <v>8</v>
      </c>
      <c r="B245" s="348">
        <v>27430300</v>
      </c>
      <c r="C245" s="348">
        <v>24741711.370000001</v>
      </c>
    </row>
    <row r="246" spans="1:3" s="12" customFormat="1" x14ac:dyDescent="0.25">
      <c r="A246" s="13" t="s">
        <v>13</v>
      </c>
      <c r="B246" s="348">
        <v>21100</v>
      </c>
      <c r="C246" s="348">
        <v>21100</v>
      </c>
    </row>
    <row r="247" spans="1:3" s="12" customFormat="1" x14ac:dyDescent="0.25">
      <c r="A247" s="13" t="s">
        <v>9</v>
      </c>
      <c r="B247" s="348">
        <v>8208718</v>
      </c>
      <c r="C247" s="350">
        <v>7392815.1000000015</v>
      </c>
    </row>
    <row r="248" spans="1:3" s="12" customFormat="1" x14ac:dyDescent="0.25">
      <c r="A248" s="13" t="s">
        <v>10</v>
      </c>
      <c r="B248" s="348">
        <v>17755</v>
      </c>
      <c r="C248" s="348">
        <v>16205</v>
      </c>
    </row>
    <row r="249" spans="1:3" s="12" customFormat="1" x14ac:dyDescent="0.25">
      <c r="A249" s="13" t="s">
        <v>15</v>
      </c>
      <c r="B249" s="348">
        <v>416</v>
      </c>
      <c r="C249" s="348"/>
    </row>
    <row r="250" spans="1:3" s="12" customFormat="1" x14ac:dyDescent="0.25">
      <c r="A250" s="13" t="s">
        <v>33</v>
      </c>
      <c r="B250" s="348"/>
      <c r="C250" s="348"/>
    </row>
    <row r="251" spans="1:3" s="12" customFormat="1" x14ac:dyDescent="0.25">
      <c r="A251" s="13" t="s">
        <v>11</v>
      </c>
      <c r="B251" s="348">
        <v>268789</v>
      </c>
      <c r="C251" s="348">
        <v>262015</v>
      </c>
    </row>
    <row r="252" spans="1:3" s="12" customFormat="1" x14ac:dyDescent="0.25">
      <c r="A252" s="13" t="s">
        <v>12</v>
      </c>
      <c r="B252" s="348">
        <v>849909</v>
      </c>
      <c r="C252" s="348">
        <v>822473.09</v>
      </c>
    </row>
    <row r="253" spans="1:3" s="12" customFormat="1" x14ac:dyDescent="0.25">
      <c r="A253" s="10" t="s">
        <v>5</v>
      </c>
      <c r="B253" s="348"/>
      <c r="C253" s="348"/>
    </row>
    <row r="254" spans="1:3" s="12" customFormat="1" ht="25.5" x14ac:dyDescent="0.25">
      <c r="A254" s="10" t="s">
        <v>6</v>
      </c>
      <c r="B254" s="348">
        <v>2804541</v>
      </c>
      <c r="C254" s="348">
        <v>2804540.73</v>
      </c>
    </row>
    <row r="255" spans="1:3" s="12" customFormat="1" ht="25.5" x14ac:dyDescent="0.25">
      <c r="A255" s="10" t="s">
        <v>7</v>
      </c>
      <c r="B255" s="348">
        <v>3134440</v>
      </c>
      <c r="C255" s="348">
        <v>2890616.18</v>
      </c>
    </row>
    <row r="256" spans="1:3" s="12" customFormat="1" x14ac:dyDescent="0.25">
      <c r="A256" s="6" t="s">
        <v>37</v>
      </c>
      <c r="B256" s="348">
        <v>27706</v>
      </c>
      <c r="C256" s="348">
        <v>23686</v>
      </c>
    </row>
    <row r="257" spans="1:3" s="12" customFormat="1" x14ac:dyDescent="0.25">
      <c r="A257" s="6" t="s">
        <v>38</v>
      </c>
      <c r="B257" s="348">
        <v>5294</v>
      </c>
      <c r="C257" s="348">
        <v>5294</v>
      </c>
    </row>
    <row r="258" spans="1:3" s="12" customFormat="1" x14ac:dyDescent="0.25">
      <c r="A258" s="14"/>
      <c r="B258" s="14"/>
      <c r="C258" s="14"/>
    </row>
    <row r="259" spans="1:3" s="12" customFormat="1" x14ac:dyDescent="0.25">
      <c r="A259" s="15" t="s">
        <v>0</v>
      </c>
      <c r="B259" s="15" t="s">
        <v>2</v>
      </c>
      <c r="C259" s="15" t="s">
        <v>3</v>
      </c>
    </row>
    <row r="260" spans="1:3" s="12" customFormat="1" x14ac:dyDescent="0.25">
      <c r="A260" s="15" t="s">
        <v>1</v>
      </c>
      <c r="B260" s="15">
        <v>2</v>
      </c>
      <c r="C260" s="15">
        <v>3</v>
      </c>
    </row>
    <row r="261" spans="1:3" s="12" customFormat="1" ht="25.5" x14ac:dyDescent="0.25">
      <c r="A261" s="3" t="s">
        <v>39</v>
      </c>
      <c r="B261" s="8">
        <f>SUM(B263:B277)</f>
        <v>38845923</v>
      </c>
      <c r="C261" s="8">
        <f>SUM(C263:C276)</f>
        <v>34598771.779999994</v>
      </c>
    </row>
    <row r="262" spans="1:3" s="12" customFormat="1" x14ac:dyDescent="0.25">
      <c r="A262" s="10" t="s">
        <v>4</v>
      </c>
      <c r="B262" s="11"/>
      <c r="C262" s="11"/>
    </row>
    <row r="263" spans="1:3" s="12" customFormat="1" x14ac:dyDescent="0.25">
      <c r="A263" s="33" t="s">
        <v>8</v>
      </c>
      <c r="B263" s="348">
        <v>23852400</v>
      </c>
      <c r="C263" s="348">
        <v>21703568.579999998</v>
      </c>
    </row>
    <row r="264" spans="1:3" s="12" customFormat="1" x14ac:dyDescent="0.25">
      <c r="A264" s="33" t="s">
        <v>102</v>
      </c>
      <c r="B264" s="348"/>
      <c r="C264" s="348"/>
    </row>
    <row r="265" spans="1:3" s="12" customFormat="1" x14ac:dyDescent="0.25">
      <c r="A265" s="33" t="s">
        <v>103</v>
      </c>
      <c r="B265" s="348">
        <v>145000</v>
      </c>
      <c r="C265" s="348">
        <v>56624</v>
      </c>
    </row>
    <row r="266" spans="1:3" s="12" customFormat="1" x14ac:dyDescent="0.25">
      <c r="A266" s="33" t="s">
        <v>9</v>
      </c>
      <c r="B266" s="348">
        <v>7203500</v>
      </c>
      <c r="C266" s="348">
        <v>6460277.2000000011</v>
      </c>
    </row>
    <row r="267" spans="1:3" s="12" customFormat="1" x14ac:dyDescent="0.25">
      <c r="A267" s="33" t="s">
        <v>10</v>
      </c>
      <c r="B267" s="348">
        <v>50526.8</v>
      </c>
      <c r="C267" s="348">
        <v>44458.36</v>
      </c>
    </row>
    <row r="268" spans="1:3" s="12" customFormat="1" x14ac:dyDescent="0.25">
      <c r="A268" s="33" t="s">
        <v>15</v>
      </c>
      <c r="B268" s="348">
        <v>131500</v>
      </c>
      <c r="C268" s="348">
        <v>85088.38</v>
      </c>
    </row>
    <row r="269" spans="1:3" s="12" customFormat="1" ht="23.25" x14ac:dyDescent="0.25">
      <c r="A269" s="33" t="s">
        <v>104</v>
      </c>
      <c r="B269" s="348"/>
      <c r="C269" s="348"/>
    </row>
    <row r="270" spans="1:3" s="12" customFormat="1" x14ac:dyDescent="0.25">
      <c r="A270" s="33" t="s">
        <v>11</v>
      </c>
      <c r="B270" s="348">
        <v>1356339.87</v>
      </c>
      <c r="C270" s="348">
        <v>1320911.0599999998</v>
      </c>
    </row>
    <row r="271" spans="1:3" s="12" customFormat="1" x14ac:dyDescent="0.25">
      <c r="A271" s="33" t="s">
        <v>12</v>
      </c>
      <c r="B271" s="348">
        <v>913996.27</v>
      </c>
      <c r="C271" s="348">
        <v>884943.27</v>
      </c>
    </row>
    <row r="272" spans="1:3" s="12" customFormat="1" x14ac:dyDescent="0.25">
      <c r="A272" s="33" t="s">
        <v>72</v>
      </c>
      <c r="B272" s="348">
        <v>53155.23</v>
      </c>
      <c r="C272" s="348">
        <v>53155.23</v>
      </c>
    </row>
    <row r="273" spans="1:3" s="12" customFormat="1" x14ac:dyDescent="0.25">
      <c r="A273" s="33" t="s">
        <v>97</v>
      </c>
      <c r="B273" s="348">
        <v>80000</v>
      </c>
      <c r="C273" s="348">
        <v>80000</v>
      </c>
    </row>
    <row r="274" spans="1:3" s="12" customFormat="1" x14ac:dyDescent="0.25">
      <c r="A274" s="33" t="s">
        <v>5</v>
      </c>
      <c r="B274" s="348">
        <v>30660</v>
      </c>
      <c r="C274" s="348">
        <v>30160</v>
      </c>
    </row>
    <row r="275" spans="1:3" s="12" customFormat="1" ht="23.25" x14ac:dyDescent="0.25">
      <c r="A275" s="33" t="s">
        <v>6</v>
      </c>
      <c r="B275" s="348">
        <v>2864993.33</v>
      </c>
      <c r="C275" s="348">
        <v>2873783.33</v>
      </c>
    </row>
    <row r="276" spans="1:3" s="12" customFormat="1" ht="23.25" x14ac:dyDescent="0.25">
      <c r="A276" s="33" t="s">
        <v>7</v>
      </c>
      <c r="B276" s="348">
        <v>2163851.5</v>
      </c>
      <c r="C276" s="348">
        <v>1005802.3699999999</v>
      </c>
    </row>
    <row r="277" spans="1:3" s="12" customFormat="1" x14ac:dyDescent="0.25">
      <c r="A277" s="14"/>
      <c r="B277" s="14"/>
      <c r="C277" s="14"/>
    </row>
    <row r="278" spans="1:3" s="12" customFormat="1" x14ac:dyDescent="0.25">
      <c r="A278" s="27" t="s">
        <v>0</v>
      </c>
      <c r="B278" s="27" t="s">
        <v>2</v>
      </c>
      <c r="C278" s="27" t="s">
        <v>3</v>
      </c>
    </row>
    <row r="279" spans="1:3" s="12" customFormat="1" ht="15.75" thickBot="1" x14ac:dyDescent="0.3">
      <c r="A279" s="27" t="s">
        <v>1</v>
      </c>
      <c r="B279" s="28" t="s">
        <v>40</v>
      </c>
      <c r="C279" s="28" t="s">
        <v>41</v>
      </c>
    </row>
    <row r="280" spans="1:3" s="12" customFormat="1" x14ac:dyDescent="0.25">
      <c r="A280" s="29" t="s">
        <v>42</v>
      </c>
      <c r="B280" s="81">
        <f>SUM(B282:B295)</f>
        <v>96818400.000000015</v>
      </c>
      <c r="C280" s="81">
        <f>SUM(C282:C295)</f>
        <v>86138833.940000013</v>
      </c>
    </row>
    <row r="281" spans="1:3" s="12" customFormat="1" x14ac:dyDescent="0.25">
      <c r="A281" s="31" t="s">
        <v>4</v>
      </c>
      <c r="B281" s="82"/>
      <c r="C281" s="82"/>
    </row>
    <row r="282" spans="1:3" s="12" customFormat="1" x14ac:dyDescent="0.25">
      <c r="A282" s="33" t="s">
        <v>8</v>
      </c>
      <c r="B282" s="343">
        <v>28000000</v>
      </c>
      <c r="C282" s="343">
        <v>25682390.23</v>
      </c>
    </row>
    <row r="283" spans="1:3" s="12" customFormat="1" x14ac:dyDescent="0.25">
      <c r="A283" s="33" t="s">
        <v>13</v>
      </c>
      <c r="B283" s="343">
        <v>141100</v>
      </c>
      <c r="C283" s="343">
        <v>138300</v>
      </c>
    </row>
    <row r="284" spans="1:3" s="12" customFormat="1" x14ac:dyDescent="0.25">
      <c r="A284" s="33" t="s">
        <v>9</v>
      </c>
      <c r="B284" s="343">
        <v>8456000</v>
      </c>
      <c r="C284" s="343">
        <v>6804662.5700000003</v>
      </c>
    </row>
    <row r="285" spans="1:3" s="12" customFormat="1" x14ac:dyDescent="0.25">
      <c r="A285" s="33" t="s">
        <v>10</v>
      </c>
      <c r="B285" s="343">
        <v>202699.83</v>
      </c>
      <c r="C285" s="343">
        <v>173338.33000000002</v>
      </c>
    </row>
    <row r="286" spans="1:3" s="12" customFormat="1" ht="23.25" x14ac:dyDescent="0.25">
      <c r="A286" s="33" t="s">
        <v>14</v>
      </c>
      <c r="B286" s="343">
        <v>31920</v>
      </c>
      <c r="C286" s="343">
        <v>30028.16</v>
      </c>
    </row>
    <row r="287" spans="1:3" s="12" customFormat="1" x14ac:dyDescent="0.25">
      <c r="A287" s="13" t="s">
        <v>15</v>
      </c>
      <c r="B287" s="343">
        <v>711735.89</v>
      </c>
      <c r="C287" s="343">
        <v>436671.4</v>
      </c>
    </row>
    <row r="288" spans="1:3" s="12" customFormat="1" x14ac:dyDescent="0.25">
      <c r="A288" s="13" t="s">
        <v>91</v>
      </c>
      <c r="B288" s="343">
        <v>300000</v>
      </c>
      <c r="C288" s="343">
        <v>300000</v>
      </c>
    </row>
    <row r="289" spans="1:3" s="12" customFormat="1" x14ac:dyDescent="0.25">
      <c r="A289" s="33" t="s">
        <v>11</v>
      </c>
      <c r="B289" s="343">
        <v>2622192.98</v>
      </c>
      <c r="C289" s="343">
        <v>1690861.1500000004</v>
      </c>
    </row>
    <row r="290" spans="1:3" s="12" customFormat="1" x14ac:dyDescent="0.25">
      <c r="A290" s="33" t="s">
        <v>12</v>
      </c>
      <c r="B290" s="343">
        <v>44010592.640000001</v>
      </c>
      <c r="C290" s="343">
        <v>38967485.490000002</v>
      </c>
    </row>
    <row r="291" spans="1:3" s="12" customFormat="1" ht="25.5" x14ac:dyDescent="0.25">
      <c r="A291" s="310" t="s">
        <v>85</v>
      </c>
      <c r="B291" s="343">
        <v>33486.67</v>
      </c>
      <c r="C291" s="343">
        <v>33426.67</v>
      </c>
    </row>
    <row r="292" spans="1:3" s="12" customFormat="1" ht="25.5" x14ac:dyDescent="0.25">
      <c r="A292" s="310" t="s">
        <v>86</v>
      </c>
      <c r="B292" s="343">
        <v>104871.76</v>
      </c>
      <c r="C292" s="343">
        <v>104871.76</v>
      </c>
    </row>
    <row r="293" spans="1:3" s="12" customFormat="1" x14ac:dyDescent="0.25">
      <c r="A293" s="310" t="s">
        <v>5</v>
      </c>
      <c r="B293" s="343">
        <v>339253.48</v>
      </c>
      <c r="C293" s="343">
        <v>335253.48</v>
      </c>
    </row>
    <row r="294" spans="1:3" s="12" customFormat="1" x14ac:dyDescent="0.25">
      <c r="A294" s="310" t="s">
        <v>87</v>
      </c>
      <c r="B294" s="343">
        <v>7954095.29</v>
      </c>
      <c r="C294" s="343">
        <v>7894692.1699999999</v>
      </c>
    </row>
    <row r="295" spans="1:3" s="12" customFormat="1" x14ac:dyDescent="0.25">
      <c r="A295" s="310" t="s">
        <v>88</v>
      </c>
      <c r="B295" s="343">
        <v>3910451.46</v>
      </c>
      <c r="C295" s="343">
        <v>3546852.53</v>
      </c>
    </row>
    <row r="296" spans="1:3" s="12" customFormat="1" x14ac:dyDescent="0.25">
      <c r="A296" s="309"/>
      <c r="B296" s="300"/>
      <c r="C296" s="300"/>
    </row>
    <row r="297" spans="1:3" s="12" customFormat="1" x14ac:dyDescent="0.25">
      <c r="A297" s="27" t="s">
        <v>0</v>
      </c>
      <c r="B297" s="27" t="s">
        <v>2</v>
      </c>
      <c r="C297" s="27" t="s">
        <v>3</v>
      </c>
    </row>
    <row r="298" spans="1:3" s="12" customFormat="1" ht="15.75" thickBot="1" x14ac:dyDescent="0.3">
      <c r="A298" s="27" t="s">
        <v>1</v>
      </c>
      <c r="B298" s="28" t="s">
        <v>40</v>
      </c>
      <c r="C298" s="28" t="s">
        <v>41</v>
      </c>
    </row>
    <row r="299" spans="1:3" s="12" customFormat="1" x14ac:dyDescent="0.25">
      <c r="A299" s="42" t="s">
        <v>45</v>
      </c>
      <c r="B299" s="87">
        <f>SUM(B301:B313)</f>
        <v>125377506</v>
      </c>
      <c r="C299" s="87">
        <f>SUM(C301:C313)</f>
        <v>99854534.349999994</v>
      </c>
    </row>
    <row r="300" spans="1:3" s="12" customFormat="1" x14ac:dyDescent="0.25">
      <c r="A300" s="44" t="s">
        <v>4</v>
      </c>
      <c r="B300" s="88"/>
      <c r="C300" s="88"/>
    </row>
    <row r="301" spans="1:3" s="12" customFormat="1" x14ac:dyDescent="0.25">
      <c r="A301" s="284" t="s">
        <v>8</v>
      </c>
      <c r="B301" s="343">
        <v>18524527</v>
      </c>
      <c r="C301" s="343">
        <v>13990604.65</v>
      </c>
    </row>
    <row r="302" spans="1:3" s="12" customFormat="1" x14ac:dyDescent="0.25">
      <c r="A302" s="346" t="s">
        <v>47</v>
      </c>
      <c r="B302" s="347">
        <v>400</v>
      </c>
      <c r="C302" s="347">
        <v>400</v>
      </c>
    </row>
    <row r="303" spans="1:3" s="12" customFormat="1" x14ac:dyDescent="0.25">
      <c r="A303" s="284" t="s">
        <v>9</v>
      </c>
      <c r="B303" s="343">
        <v>5594408</v>
      </c>
      <c r="C303" s="343">
        <v>4036339.84</v>
      </c>
    </row>
    <row r="304" spans="1:3" s="12" customFormat="1" x14ac:dyDescent="0.25">
      <c r="A304" s="284" t="s">
        <v>10</v>
      </c>
      <c r="B304" s="343">
        <v>86121.43</v>
      </c>
      <c r="C304" s="343">
        <v>66720.39</v>
      </c>
    </row>
    <row r="305" spans="1:3" s="12" customFormat="1" x14ac:dyDescent="0.25">
      <c r="A305" s="284" t="s">
        <v>44</v>
      </c>
      <c r="B305" s="343">
        <v>6000</v>
      </c>
      <c r="C305" s="343">
        <v>6000</v>
      </c>
    </row>
    <row r="306" spans="1:3" s="12" customFormat="1" x14ac:dyDescent="0.25">
      <c r="A306" s="284" t="s">
        <v>15</v>
      </c>
      <c r="B306" s="343">
        <v>235061</v>
      </c>
      <c r="C306" s="343">
        <v>168704.74</v>
      </c>
    </row>
    <row r="307" spans="1:3" s="12" customFormat="1" x14ac:dyDescent="0.25">
      <c r="A307" s="284" t="s">
        <v>72</v>
      </c>
      <c r="B307" s="343">
        <v>35000</v>
      </c>
      <c r="C307" s="343">
        <v>8706.15</v>
      </c>
    </row>
    <row r="308" spans="1:3" s="12" customFormat="1" x14ac:dyDescent="0.25">
      <c r="A308" s="284" t="s">
        <v>11</v>
      </c>
      <c r="B308" s="343">
        <v>28529789.690000001</v>
      </c>
      <c r="C308" s="343">
        <v>26033470.210000001</v>
      </c>
    </row>
    <row r="309" spans="1:3" s="12" customFormat="1" x14ac:dyDescent="0.25">
      <c r="A309" s="284" t="s">
        <v>12</v>
      </c>
      <c r="B309" s="343">
        <v>10058393.76</v>
      </c>
      <c r="C309" s="343">
        <v>8532113.2599999998</v>
      </c>
    </row>
    <row r="310" spans="1:3" s="12" customFormat="1" x14ac:dyDescent="0.25">
      <c r="A310" s="285" t="s">
        <v>5</v>
      </c>
      <c r="B310" s="343">
        <f>38416353.46+811.54</f>
        <v>38417165</v>
      </c>
      <c r="C310" s="343">
        <f>28572007+811.54</f>
        <v>28572818.539999999</v>
      </c>
    </row>
    <row r="311" spans="1:3" s="12" customFormat="1" ht="25.5" x14ac:dyDescent="0.25">
      <c r="A311" s="285" t="s">
        <v>6</v>
      </c>
      <c r="B311" s="343">
        <v>18833460</v>
      </c>
      <c r="C311" s="343">
        <v>14180706</v>
      </c>
    </row>
    <row r="312" spans="1:3" s="12" customFormat="1" ht="25.5" x14ac:dyDescent="0.25">
      <c r="A312" s="285" t="s">
        <v>7</v>
      </c>
      <c r="B312" s="343">
        <v>5057180.12</v>
      </c>
      <c r="C312" s="343">
        <v>4257950.57</v>
      </c>
    </row>
    <row r="313" spans="1:3" s="12" customFormat="1" x14ac:dyDescent="0.25">
      <c r="A313" s="286"/>
      <c r="B313" s="89"/>
      <c r="C313" s="89"/>
    </row>
    <row r="314" spans="1:3" s="12" customFormat="1" x14ac:dyDescent="0.25">
      <c r="A314" s="311"/>
      <c r="B314" s="312"/>
      <c r="C314" s="312"/>
    </row>
    <row r="315" spans="1:3" s="12" customFormat="1" x14ac:dyDescent="0.25">
      <c r="A315" s="27" t="s">
        <v>0</v>
      </c>
      <c r="B315" s="27" t="s">
        <v>2</v>
      </c>
      <c r="C315" s="27" t="s">
        <v>3</v>
      </c>
    </row>
    <row r="316" spans="1:3" s="12" customFormat="1" ht="15.75" thickBot="1" x14ac:dyDescent="0.3">
      <c r="A316" s="27" t="s">
        <v>1</v>
      </c>
      <c r="B316" s="28" t="s">
        <v>40</v>
      </c>
      <c r="C316" s="28" t="s">
        <v>41</v>
      </c>
    </row>
    <row r="317" spans="1:3" s="12" customFormat="1" x14ac:dyDescent="0.25">
      <c r="A317" s="3" t="s">
        <v>46</v>
      </c>
      <c r="B317" s="43">
        <f>SUM(B319:B329)</f>
        <v>11394506.51</v>
      </c>
      <c r="C317" s="43">
        <f>SUM(C319:C329)</f>
        <v>9487532.387219999</v>
      </c>
    </row>
    <row r="318" spans="1:3" s="12" customFormat="1" x14ac:dyDescent="0.25">
      <c r="A318" s="10" t="s">
        <v>4</v>
      </c>
      <c r="B318" s="50"/>
      <c r="C318" s="50"/>
    </row>
    <row r="319" spans="1:3" s="12" customFormat="1" x14ac:dyDescent="0.25">
      <c r="A319" s="13" t="s">
        <v>8</v>
      </c>
      <c r="B319" s="51">
        <v>6512791.25</v>
      </c>
      <c r="C319" s="51">
        <v>5662940.2999999998</v>
      </c>
    </row>
    <row r="320" spans="1:3" s="12" customFormat="1" x14ac:dyDescent="0.25">
      <c r="A320" s="13" t="s">
        <v>47</v>
      </c>
      <c r="B320" s="51">
        <v>5200</v>
      </c>
      <c r="C320" s="51">
        <v>5200</v>
      </c>
    </row>
    <row r="321" spans="1:3" s="12" customFormat="1" x14ac:dyDescent="0.25">
      <c r="A321" s="13" t="s">
        <v>9</v>
      </c>
      <c r="B321" s="51">
        <v>1955540.26</v>
      </c>
      <c r="C321" s="51">
        <v>1698885.26722</v>
      </c>
    </row>
    <row r="322" spans="1:3" s="12" customFormat="1" x14ac:dyDescent="0.25">
      <c r="A322" s="13" t="s">
        <v>10</v>
      </c>
      <c r="B322" s="51">
        <v>53613.599999999999</v>
      </c>
      <c r="C322" s="51">
        <v>45481.149999999994</v>
      </c>
    </row>
    <row r="323" spans="1:3" s="12" customFormat="1" x14ac:dyDescent="0.25">
      <c r="A323" s="13" t="s">
        <v>44</v>
      </c>
      <c r="B323" s="51"/>
      <c r="C323" s="51"/>
    </row>
    <row r="324" spans="1:3" s="12" customFormat="1" x14ac:dyDescent="0.25">
      <c r="A324" s="13" t="s">
        <v>15</v>
      </c>
      <c r="B324" s="51">
        <v>80592.899999999994</v>
      </c>
      <c r="C324" s="51">
        <v>63030.509999999995</v>
      </c>
    </row>
    <row r="325" spans="1:3" s="12" customFormat="1" x14ac:dyDescent="0.25">
      <c r="A325" s="13" t="s">
        <v>11</v>
      </c>
      <c r="B325" s="51">
        <v>152794.73000000001</v>
      </c>
      <c r="C325" s="51">
        <v>132468.75</v>
      </c>
    </row>
    <row r="326" spans="1:3" s="12" customFormat="1" x14ac:dyDescent="0.25">
      <c r="A326" s="13" t="s">
        <v>12</v>
      </c>
      <c r="B326" s="51">
        <v>1881258.69</v>
      </c>
      <c r="C326" s="51">
        <v>1466002.2</v>
      </c>
    </row>
    <row r="327" spans="1:3" s="12" customFormat="1" x14ac:dyDescent="0.25">
      <c r="A327" s="10" t="s">
        <v>5</v>
      </c>
      <c r="B327" s="51"/>
      <c r="C327" s="51"/>
    </row>
    <row r="328" spans="1:3" s="12" customFormat="1" ht="25.5" x14ac:dyDescent="0.25">
      <c r="A328" s="10" t="s">
        <v>6</v>
      </c>
      <c r="B328" s="51">
        <v>498053.44</v>
      </c>
      <c r="C328" s="51">
        <v>195681.28</v>
      </c>
    </row>
    <row r="329" spans="1:3" s="12" customFormat="1" ht="25.5" x14ac:dyDescent="0.25">
      <c r="A329" s="10" t="s">
        <v>7</v>
      </c>
      <c r="B329" s="51">
        <v>254661.64</v>
      </c>
      <c r="C329" s="51">
        <v>217842.93000000002</v>
      </c>
    </row>
    <row r="330" spans="1:3" s="12" customFormat="1" x14ac:dyDescent="0.25">
      <c r="A330" s="272"/>
      <c r="B330" s="313"/>
      <c r="C330" s="313"/>
    </row>
    <row r="331" spans="1:3" s="12" customFormat="1" x14ac:dyDescent="0.25">
      <c r="A331" s="27" t="s">
        <v>0</v>
      </c>
      <c r="B331" s="27" t="s">
        <v>2</v>
      </c>
      <c r="C331" s="27" t="s">
        <v>3</v>
      </c>
    </row>
    <row r="332" spans="1:3" s="12" customFormat="1" ht="15.75" thickBot="1" x14ac:dyDescent="0.3">
      <c r="A332" s="27" t="s">
        <v>1</v>
      </c>
      <c r="B332" s="28" t="s">
        <v>40</v>
      </c>
      <c r="C332" s="28" t="s">
        <v>41</v>
      </c>
    </row>
    <row r="333" spans="1:3" s="12" customFormat="1" x14ac:dyDescent="0.25">
      <c r="A333" s="29" t="s">
        <v>48</v>
      </c>
      <c r="B333" s="43">
        <f>SUM(B335:B346)</f>
        <v>16684600</v>
      </c>
      <c r="C333" s="43">
        <f>SUM(C335:C346)</f>
        <v>15494787.34</v>
      </c>
    </row>
    <row r="334" spans="1:3" s="12" customFormat="1" x14ac:dyDescent="0.25">
      <c r="A334" s="55" t="s">
        <v>4</v>
      </c>
      <c r="B334" s="90"/>
      <c r="C334" s="90"/>
    </row>
    <row r="335" spans="1:3" s="12" customFormat="1" x14ac:dyDescent="0.25">
      <c r="A335" s="288" t="s">
        <v>8</v>
      </c>
      <c r="B335" s="51">
        <v>8400140</v>
      </c>
      <c r="C335" s="51">
        <v>7653242.29</v>
      </c>
    </row>
    <row r="336" spans="1:3" s="12" customFormat="1" x14ac:dyDescent="0.25">
      <c r="A336" s="337" t="s">
        <v>47</v>
      </c>
      <c r="B336" s="51">
        <v>15000</v>
      </c>
      <c r="C336" s="51">
        <v>7000</v>
      </c>
    </row>
    <row r="337" spans="1:3" s="12" customFormat="1" x14ac:dyDescent="0.25">
      <c r="A337" s="337" t="s">
        <v>9</v>
      </c>
      <c r="B337" s="51">
        <v>2536760</v>
      </c>
      <c r="C337" s="51">
        <v>2295638.1800000002</v>
      </c>
    </row>
    <row r="338" spans="1:3" s="12" customFormat="1" x14ac:dyDescent="0.25">
      <c r="A338" s="337" t="s">
        <v>10</v>
      </c>
      <c r="B338" s="51">
        <v>82300</v>
      </c>
      <c r="C338" s="51">
        <v>73583.240000000005</v>
      </c>
    </row>
    <row r="339" spans="1:3" s="12" customFormat="1" x14ac:dyDescent="0.25">
      <c r="A339" s="337" t="s">
        <v>44</v>
      </c>
      <c r="B339" s="51">
        <v>0</v>
      </c>
      <c r="C339" s="51">
        <v>0</v>
      </c>
    </row>
    <row r="340" spans="1:3" s="12" customFormat="1" x14ac:dyDescent="0.25">
      <c r="A340" s="337" t="s">
        <v>15</v>
      </c>
      <c r="B340" s="51">
        <v>450000</v>
      </c>
      <c r="C340" s="51">
        <v>283854.71000000002</v>
      </c>
    </row>
    <row r="341" spans="1:3" s="12" customFormat="1" x14ac:dyDescent="0.25">
      <c r="A341" s="337" t="s">
        <v>11</v>
      </c>
      <c r="B341" s="51">
        <v>1211900</v>
      </c>
      <c r="C341" s="51">
        <v>1480717.36</v>
      </c>
    </row>
    <row r="342" spans="1:3" s="12" customFormat="1" x14ac:dyDescent="0.25">
      <c r="A342" s="299" t="s">
        <v>12</v>
      </c>
      <c r="B342" s="51">
        <v>1411000</v>
      </c>
      <c r="C342" s="51">
        <v>722434.69</v>
      </c>
    </row>
    <row r="343" spans="1:3" s="12" customFormat="1" x14ac:dyDescent="0.25">
      <c r="A343" s="299"/>
      <c r="B343" s="51">
        <v>4000</v>
      </c>
      <c r="C343" s="51">
        <v>2078.17</v>
      </c>
    </row>
    <row r="344" spans="1:3" s="12" customFormat="1" x14ac:dyDescent="0.25">
      <c r="A344" s="338" t="s">
        <v>5</v>
      </c>
      <c r="B344" s="51">
        <v>5000</v>
      </c>
      <c r="C344" s="51">
        <v>3495.8</v>
      </c>
    </row>
    <row r="345" spans="1:3" s="12" customFormat="1" ht="25.5" x14ac:dyDescent="0.25">
      <c r="A345" s="338" t="s">
        <v>6</v>
      </c>
      <c r="B345" s="51">
        <v>1414000</v>
      </c>
      <c r="C345" s="51">
        <v>1751634.52</v>
      </c>
    </row>
    <row r="346" spans="1:3" ht="25.5" x14ac:dyDescent="0.25">
      <c r="A346" s="338" t="s">
        <v>7</v>
      </c>
      <c r="B346" s="51">
        <v>1154500</v>
      </c>
      <c r="C346" s="51">
        <v>1221108.3799999999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5"/>
  <sheetViews>
    <sheetView zoomScaleNormal="100" workbookViewId="0">
      <selection activeCell="G32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41" width="9.140625" style="7"/>
    <col min="142" max="142" width="20.140625" style="7" customWidth="1"/>
    <col min="143" max="143" width="4" style="7" customWidth="1"/>
    <col min="144" max="144" width="19.5703125" style="7" customWidth="1"/>
    <col min="145" max="152" width="11" style="7" customWidth="1"/>
    <col min="153" max="397" width="9.140625" style="7"/>
    <col min="398" max="398" width="20.140625" style="7" customWidth="1"/>
    <col min="399" max="399" width="4" style="7" customWidth="1"/>
    <col min="400" max="400" width="19.5703125" style="7" customWidth="1"/>
    <col min="401" max="408" width="11" style="7" customWidth="1"/>
    <col min="409" max="653" width="9.140625" style="7"/>
    <col min="654" max="654" width="20.140625" style="7" customWidth="1"/>
    <col min="655" max="655" width="4" style="7" customWidth="1"/>
    <col min="656" max="656" width="19.5703125" style="7" customWidth="1"/>
    <col min="657" max="664" width="11" style="7" customWidth="1"/>
    <col min="665" max="909" width="9.140625" style="7"/>
    <col min="910" max="910" width="20.140625" style="7" customWidth="1"/>
    <col min="911" max="911" width="4" style="7" customWidth="1"/>
    <col min="912" max="912" width="19.5703125" style="7" customWidth="1"/>
    <col min="913" max="920" width="11" style="7" customWidth="1"/>
    <col min="921" max="1165" width="9.140625" style="7"/>
    <col min="1166" max="1166" width="20.140625" style="7" customWidth="1"/>
    <col min="1167" max="1167" width="4" style="7" customWidth="1"/>
    <col min="1168" max="1168" width="19.5703125" style="7" customWidth="1"/>
    <col min="1169" max="1176" width="11" style="7" customWidth="1"/>
    <col min="1177" max="1421" width="9.140625" style="7"/>
    <col min="1422" max="1422" width="20.140625" style="7" customWidth="1"/>
    <col min="1423" max="1423" width="4" style="7" customWidth="1"/>
    <col min="1424" max="1424" width="19.5703125" style="7" customWidth="1"/>
    <col min="1425" max="1432" width="11" style="7" customWidth="1"/>
    <col min="1433" max="1677" width="9.140625" style="7"/>
    <col min="1678" max="1678" width="20.140625" style="7" customWidth="1"/>
    <col min="1679" max="1679" width="4" style="7" customWidth="1"/>
    <col min="1680" max="1680" width="19.5703125" style="7" customWidth="1"/>
    <col min="1681" max="1688" width="11" style="7" customWidth="1"/>
    <col min="1689" max="1933" width="9.140625" style="7"/>
    <col min="1934" max="1934" width="20.140625" style="7" customWidth="1"/>
    <col min="1935" max="1935" width="4" style="7" customWidth="1"/>
    <col min="1936" max="1936" width="19.5703125" style="7" customWidth="1"/>
    <col min="1937" max="1944" width="11" style="7" customWidth="1"/>
    <col min="1945" max="2189" width="9.140625" style="7"/>
    <col min="2190" max="2190" width="20.140625" style="7" customWidth="1"/>
    <col min="2191" max="2191" width="4" style="7" customWidth="1"/>
    <col min="2192" max="2192" width="19.5703125" style="7" customWidth="1"/>
    <col min="2193" max="2200" width="11" style="7" customWidth="1"/>
    <col min="2201" max="2445" width="9.140625" style="7"/>
    <col min="2446" max="2446" width="20.140625" style="7" customWidth="1"/>
    <col min="2447" max="2447" width="4" style="7" customWidth="1"/>
    <col min="2448" max="2448" width="19.5703125" style="7" customWidth="1"/>
    <col min="2449" max="2456" width="11" style="7" customWidth="1"/>
    <col min="2457" max="2701" width="9.140625" style="7"/>
    <col min="2702" max="2702" width="20.140625" style="7" customWidth="1"/>
    <col min="2703" max="2703" width="4" style="7" customWidth="1"/>
    <col min="2704" max="2704" width="19.5703125" style="7" customWidth="1"/>
    <col min="2705" max="2712" width="11" style="7" customWidth="1"/>
    <col min="2713" max="2957" width="9.140625" style="7"/>
    <col min="2958" max="2958" width="20.140625" style="7" customWidth="1"/>
    <col min="2959" max="2959" width="4" style="7" customWidth="1"/>
    <col min="2960" max="2960" width="19.5703125" style="7" customWidth="1"/>
    <col min="2961" max="2968" width="11" style="7" customWidth="1"/>
    <col min="2969" max="3213" width="9.140625" style="7"/>
    <col min="3214" max="3214" width="20.140625" style="7" customWidth="1"/>
    <col min="3215" max="3215" width="4" style="7" customWidth="1"/>
    <col min="3216" max="3216" width="19.5703125" style="7" customWidth="1"/>
    <col min="3217" max="3224" width="11" style="7" customWidth="1"/>
    <col min="3225" max="3469" width="9.140625" style="7"/>
    <col min="3470" max="3470" width="20.140625" style="7" customWidth="1"/>
    <col min="3471" max="3471" width="4" style="7" customWidth="1"/>
    <col min="3472" max="3472" width="19.5703125" style="7" customWidth="1"/>
    <col min="3473" max="3480" width="11" style="7" customWidth="1"/>
    <col min="3481" max="3725" width="9.140625" style="7"/>
    <col min="3726" max="3726" width="20.140625" style="7" customWidth="1"/>
    <col min="3727" max="3727" width="4" style="7" customWidth="1"/>
    <col min="3728" max="3728" width="19.5703125" style="7" customWidth="1"/>
    <col min="3729" max="3736" width="11" style="7" customWidth="1"/>
    <col min="3737" max="3981" width="9.140625" style="7"/>
    <col min="3982" max="3982" width="20.140625" style="7" customWidth="1"/>
    <col min="3983" max="3983" width="4" style="7" customWidth="1"/>
    <col min="3984" max="3984" width="19.5703125" style="7" customWidth="1"/>
    <col min="3985" max="3992" width="11" style="7" customWidth="1"/>
    <col min="3993" max="4237" width="9.140625" style="7"/>
    <col min="4238" max="4238" width="20.140625" style="7" customWidth="1"/>
    <col min="4239" max="4239" width="4" style="7" customWidth="1"/>
    <col min="4240" max="4240" width="19.5703125" style="7" customWidth="1"/>
    <col min="4241" max="4248" width="11" style="7" customWidth="1"/>
    <col min="4249" max="4493" width="9.140625" style="7"/>
    <col min="4494" max="4494" width="20.140625" style="7" customWidth="1"/>
    <col min="4495" max="4495" width="4" style="7" customWidth="1"/>
    <col min="4496" max="4496" width="19.5703125" style="7" customWidth="1"/>
    <col min="4497" max="4504" width="11" style="7" customWidth="1"/>
    <col min="4505" max="4749" width="9.140625" style="7"/>
    <col min="4750" max="4750" width="20.140625" style="7" customWidth="1"/>
    <col min="4751" max="4751" width="4" style="7" customWidth="1"/>
    <col min="4752" max="4752" width="19.5703125" style="7" customWidth="1"/>
    <col min="4753" max="4760" width="11" style="7" customWidth="1"/>
    <col min="4761" max="5005" width="9.140625" style="7"/>
    <col min="5006" max="5006" width="20.140625" style="7" customWidth="1"/>
    <col min="5007" max="5007" width="4" style="7" customWidth="1"/>
    <col min="5008" max="5008" width="19.5703125" style="7" customWidth="1"/>
    <col min="5009" max="5016" width="11" style="7" customWidth="1"/>
    <col min="5017" max="5261" width="9.140625" style="7"/>
    <col min="5262" max="5262" width="20.140625" style="7" customWidth="1"/>
    <col min="5263" max="5263" width="4" style="7" customWidth="1"/>
    <col min="5264" max="5264" width="19.5703125" style="7" customWidth="1"/>
    <col min="5265" max="5272" width="11" style="7" customWidth="1"/>
    <col min="5273" max="5517" width="9.140625" style="7"/>
    <col min="5518" max="5518" width="20.140625" style="7" customWidth="1"/>
    <col min="5519" max="5519" width="4" style="7" customWidth="1"/>
    <col min="5520" max="5520" width="19.5703125" style="7" customWidth="1"/>
    <col min="5521" max="5528" width="11" style="7" customWidth="1"/>
    <col min="5529" max="5773" width="9.140625" style="7"/>
    <col min="5774" max="5774" width="20.140625" style="7" customWidth="1"/>
    <col min="5775" max="5775" width="4" style="7" customWidth="1"/>
    <col min="5776" max="5776" width="19.5703125" style="7" customWidth="1"/>
    <col min="5777" max="5784" width="11" style="7" customWidth="1"/>
    <col min="5785" max="6029" width="9.140625" style="7"/>
    <col min="6030" max="6030" width="20.140625" style="7" customWidth="1"/>
    <col min="6031" max="6031" width="4" style="7" customWidth="1"/>
    <col min="6032" max="6032" width="19.5703125" style="7" customWidth="1"/>
    <col min="6033" max="6040" width="11" style="7" customWidth="1"/>
    <col min="6041" max="6285" width="9.140625" style="7"/>
    <col min="6286" max="6286" width="20.140625" style="7" customWidth="1"/>
    <col min="6287" max="6287" width="4" style="7" customWidth="1"/>
    <col min="6288" max="6288" width="19.5703125" style="7" customWidth="1"/>
    <col min="6289" max="6296" width="11" style="7" customWidth="1"/>
    <col min="6297" max="6541" width="9.140625" style="7"/>
    <col min="6542" max="6542" width="20.140625" style="7" customWidth="1"/>
    <col min="6543" max="6543" width="4" style="7" customWidth="1"/>
    <col min="6544" max="6544" width="19.5703125" style="7" customWidth="1"/>
    <col min="6545" max="6552" width="11" style="7" customWidth="1"/>
    <col min="6553" max="6797" width="9.140625" style="7"/>
    <col min="6798" max="6798" width="20.140625" style="7" customWidth="1"/>
    <col min="6799" max="6799" width="4" style="7" customWidth="1"/>
    <col min="6800" max="6800" width="19.5703125" style="7" customWidth="1"/>
    <col min="6801" max="6808" width="11" style="7" customWidth="1"/>
    <col min="6809" max="7053" width="9.140625" style="7"/>
    <col min="7054" max="7054" width="20.140625" style="7" customWidth="1"/>
    <col min="7055" max="7055" width="4" style="7" customWidth="1"/>
    <col min="7056" max="7056" width="19.5703125" style="7" customWidth="1"/>
    <col min="7057" max="7064" width="11" style="7" customWidth="1"/>
    <col min="7065" max="7309" width="9.140625" style="7"/>
    <col min="7310" max="7310" width="20.140625" style="7" customWidth="1"/>
    <col min="7311" max="7311" width="4" style="7" customWidth="1"/>
    <col min="7312" max="7312" width="19.5703125" style="7" customWidth="1"/>
    <col min="7313" max="7320" width="11" style="7" customWidth="1"/>
    <col min="7321" max="7565" width="9.140625" style="7"/>
    <col min="7566" max="7566" width="20.140625" style="7" customWidth="1"/>
    <col min="7567" max="7567" width="4" style="7" customWidth="1"/>
    <col min="7568" max="7568" width="19.5703125" style="7" customWidth="1"/>
    <col min="7569" max="7576" width="11" style="7" customWidth="1"/>
    <col min="7577" max="7821" width="9.140625" style="7"/>
    <col min="7822" max="7822" width="20.140625" style="7" customWidth="1"/>
    <col min="7823" max="7823" width="4" style="7" customWidth="1"/>
    <col min="7824" max="7824" width="19.5703125" style="7" customWidth="1"/>
    <col min="7825" max="7832" width="11" style="7" customWidth="1"/>
    <col min="7833" max="8077" width="9.140625" style="7"/>
    <col min="8078" max="8078" width="20.140625" style="7" customWidth="1"/>
    <col min="8079" max="8079" width="4" style="7" customWidth="1"/>
    <col min="8080" max="8080" width="19.5703125" style="7" customWidth="1"/>
    <col min="8081" max="8088" width="11" style="7" customWidth="1"/>
    <col min="8089" max="8333" width="9.140625" style="7"/>
    <col min="8334" max="8334" width="20.140625" style="7" customWidth="1"/>
    <col min="8335" max="8335" width="4" style="7" customWidth="1"/>
    <col min="8336" max="8336" width="19.5703125" style="7" customWidth="1"/>
    <col min="8337" max="8344" width="11" style="7" customWidth="1"/>
    <col min="8345" max="8589" width="9.140625" style="7"/>
    <col min="8590" max="8590" width="20.140625" style="7" customWidth="1"/>
    <col min="8591" max="8591" width="4" style="7" customWidth="1"/>
    <col min="8592" max="8592" width="19.5703125" style="7" customWidth="1"/>
    <col min="8593" max="8600" width="11" style="7" customWidth="1"/>
    <col min="8601" max="8845" width="9.140625" style="7"/>
    <col min="8846" max="8846" width="20.140625" style="7" customWidth="1"/>
    <col min="8847" max="8847" width="4" style="7" customWidth="1"/>
    <col min="8848" max="8848" width="19.5703125" style="7" customWidth="1"/>
    <col min="8849" max="8856" width="11" style="7" customWidth="1"/>
    <col min="8857" max="9101" width="9.140625" style="7"/>
    <col min="9102" max="9102" width="20.140625" style="7" customWidth="1"/>
    <col min="9103" max="9103" width="4" style="7" customWidth="1"/>
    <col min="9104" max="9104" width="19.5703125" style="7" customWidth="1"/>
    <col min="9105" max="9112" width="11" style="7" customWidth="1"/>
    <col min="9113" max="9357" width="9.140625" style="7"/>
    <col min="9358" max="9358" width="20.140625" style="7" customWidth="1"/>
    <col min="9359" max="9359" width="4" style="7" customWidth="1"/>
    <col min="9360" max="9360" width="19.5703125" style="7" customWidth="1"/>
    <col min="9361" max="9368" width="11" style="7" customWidth="1"/>
    <col min="9369" max="9613" width="9.140625" style="7"/>
    <col min="9614" max="9614" width="20.140625" style="7" customWidth="1"/>
    <col min="9615" max="9615" width="4" style="7" customWidth="1"/>
    <col min="9616" max="9616" width="19.5703125" style="7" customWidth="1"/>
    <col min="9617" max="9624" width="11" style="7" customWidth="1"/>
    <col min="9625" max="9869" width="9.140625" style="7"/>
    <col min="9870" max="9870" width="20.140625" style="7" customWidth="1"/>
    <col min="9871" max="9871" width="4" style="7" customWidth="1"/>
    <col min="9872" max="9872" width="19.5703125" style="7" customWidth="1"/>
    <col min="9873" max="9880" width="11" style="7" customWidth="1"/>
    <col min="9881" max="10125" width="9.140625" style="7"/>
    <col min="10126" max="10126" width="20.140625" style="7" customWidth="1"/>
    <col min="10127" max="10127" width="4" style="7" customWidth="1"/>
    <col min="10128" max="10128" width="19.5703125" style="7" customWidth="1"/>
    <col min="10129" max="10136" width="11" style="7" customWidth="1"/>
    <col min="10137" max="10381" width="9.140625" style="7"/>
    <col min="10382" max="10382" width="20.140625" style="7" customWidth="1"/>
    <col min="10383" max="10383" width="4" style="7" customWidth="1"/>
    <col min="10384" max="10384" width="19.5703125" style="7" customWidth="1"/>
    <col min="10385" max="10392" width="11" style="7" customWidth="1"/>
    <col min="10393" max="10637" width="9.140625" style="7"/>
    <col min="10638" max="10638" width="20.140625" style="7" customWidth="1"/>
    <col min="10639" max="10639" width="4" style="7" customWidth="1"/>
    <col min="10640" max="10640" width="19.5703125" style="7" customWidth="1"/>
    <col min="10641" max="10648" width="11" style="7" customWidth="1"/>
    <col min="10649" max="10893" width="9.140625" style="7"/>
    <col min="10894" max="10894" width="20.140625" style="7" customWidth="1"/>
    <col min="10895" max="10895" width="4" style="7" customWidth="1"/>
    <col min="10896" max="10896" width="19.5703125" style="7" customWidth="1"/>
    <col min="10897" max="10904" width="11" style="7" customWidth="1"/>
    <col min="10905" max="11149" width="9.140625" style="7"/>
    <col min="11150" max="11150" width="20.140625" style="7" customWidth="1"/>
    <col min="11151" max="11151" width="4" style="7" customWidth="1"/>
    <col min="11152" max="11152" width="19.5703125" style="7" customWidth="1"/>
    <col min="11153" max="11160" width="11" style="7" customWidth="1"/>
    <col min="11161" max="11405" width="9.140625" style="7"/>
    <col min="11406" max="11406" width="20.140625" style="7" customWidth="1"/>
    <col min="11407" max="11407" width="4" style="7" customWidth="1"/>
    <col min="11408" max="11408" width="19.5703125" style="7" customWidth="1"/>
    <col min="11409" max="11416" width="11" style="7" customWidth="1"/>
    <col min="11417" max="11661" width="9.140625" style="7"/>
    <col min="11662" max="11662" width="20.140625" style="7" customWidth="1"/>
    <col min="11663" max="11663" width="4" style="7" customWidth="1"/>
    <col min="11664" max="11664" width="19.5703125" style="7" customWidth="1"/>
    <col min="11665" max="11672" width="11" style="7" customWidth="1"/>
    <col min="11673" max="11917" width="9.140625" style="7"/>
    <col min="11918" max="11918" width="20.140625" style="7" customWidth="1"/>
    <col min="11919" max="11919" width="4" style="7" customWidth="1"/>
    <col min="11920" max="11920" width="19.5703125" style="7" customWidth="1"/>
    <col min="11921" max="11928" width="11" style="7" customWidth="1"/>
    <col min="11929" max="12173" width="9.140625" style="7"/>
    <col min="12174" max="12174" width="20.140625" style="7" customWidth="1"/>
    <col min="12175" max="12175" width="4" style="7" customWidth="1"/>
    <col min="12176" max="12176" width="19.5703125" style="7" customWidth="1"/>
    <col min="12177" max="12184" width="11" style="7" customWidth="1"/>
    <col min="12185" max="12429" width="9.140625" style="7"/>
    <col min="12430" max="12430" width="20.140625" style="7" customWidth="1"/>
    <col min="12431" max="12431" width="4" style="7" customWidth="1"/>
    <col min="12432" max="12432" width="19.5703125" style="7" customWidth="1"/>
    <col min="12433" max="12440" width="11" style="7" customWidth="1"/>
    <col min="12441" max="12685" width="9.140625" style="7"/>
    <col min="12686" max="12686" width="20.140625" style="7" customWidth="1"/>
    <col min="12687" max="12687" width="4" style="7" customWidth="1"/>
    <col min="12688" max="12688" width="19.5703125" style="7" customWidth="1"/>
    <col min="12689" max="12696" width="11" style="7" customWidth="1"/>
    <col min="12697" max="12941" width="9.140625" style="7"/>
    <col min="12942" max="12942" width="20.140625" style="7" customWidth="1"/>
    <col min="12943" max="12943" width="4" style="7" customWidth="1"/>
    <col min="12944" max="12944" width="19.5703125" style="7" customWidth="1"/>
    <col min="12945" max="12952" width="11" style="7" customWidth="1"/>
    <col min="12953" max="13197" width="9.140625" style="7"/>
    <col min="13198" max="13198" width="20.140625" style="7" customWidth="1"/>
    <col min="13199" max="13199" width="4" style="7" customWidth="1"/>
    <col min="13200" max="13200" width="19.5703125" style="7" customWidth="1"/>
    <col min="13201" max="13208" width="11" style="7" customWidth="1"/>
    <col min="13209" max="13453" width="9.140625" style="7"/>
    <col min="13454" max="13454" width="20.140625" style="7" customWidth="1"/>
    <col min="13455" max="13455" width="4" style="7" customWidth="1"/>
    <col min="13456" max="13456" width="19.5703125" style="7" customWidth="1"/>
    <col min="13457" max="13464" width="11" style="7" customWidth="1"/>
    <col min="13465" max="13709" width="9.140625" style="7"/>
    <col min="13710" max="13710" width="20.140625" style="7" customWidth="1"/>
    <col min="13711" max="13711" width="4" style="7" customWidth="1"/>
    <col min="13712" max="13712" width="19.5703125" style="7" customWidth="1"/>
    <col min="13713" max="13720" width="11" style="7" customWidth="1"/>
    <col min="13721" max="13965" width="9.140625" style="7"/>
    <col min="13966" max="13966" width="20.140625" style="7" customWidth="1"/>
    <col min="13967" max="13967" width="4" style="7" customWidth="1"/>
    <col min="13968" max="13968" width="19.5703125" style="7" customWidth="1"/>
    <col min="13969" max="13976" width="11" style="7" customWidth="1"/>
    <col min="13977" max="14221" width="9.140625" style="7"/>
    <col min="14222" max="14222" width="20.140625" style="7" customWidth="1"/>
    <col min="14223" max="14223" width="4" style="7" customWidth="1"/>
    <col min="14224" max="14224" width="19.5703125" style="7" customWidth="1"/>
    <col min="14225" max="14232" width="11" style="7" customWidth="1"/>
    <col min="14233" max="14477" width="9.140625" style="7"/>
    <col min="14478" max="14478" width="20.140625" style="7" customWidth="1"/>
    <col min="14479" max="14479" width="4" style="7" customWidth="1"/>
    <col min="14480" max="14480" width="19.5703125" style="7" customWidth="1"/>
    <col min="14481" max="14488" width="11" style="7" customWidth="1"/>
    <col min="14489" max="14733" width="9.140625" style="7"/>
    <col min="14734" max="14734" width="20.140625" style="7" customWidth="1"/>
    <col min="14735" max="14735" width="4" style="7" customWidth="1"/>
    <col min="14736" max="14736" width="19.5703125" style="7" customWidth="1"/>
    <col min="14737" max="14744" width="11" style="7" customWidth="1"/>
    <col min="14745" max="14989" width="9.140625" style="7"/>
    <col min="14990" max="14990" width="20.140625" style="7" customWidth="1"/>
    <col min="14991" max="14991" width="4" style="7" customWidth="1"/>
    <col min="14992" max="14992" width="19.5703125" style="7" customWidth="1"/>
    <col min="14993" max="15000" width="11" style="7" customWidth="1"/>
    <col min="15001" max="15245" width="9.140625" style="7"/>
    <col min="15246" max="15246" width="20.140625" style="7" customWidth="1"/>
    <col min="15247" max="15247" width="4" style="7" customWidth="1"/>
    <col min="15248" max="15248" width="19.5703125" style="7" customWidth="1"/>
    <col min="15249" max="15256" width="11" style="7" customWidth="1"/>
    <col min="15257" max="15501" width="9.140625" style="7"/>
    <col min="15502" max="15502" width="20.140625" style="7" customWidth="1"/>
    <col min="15503" max="15503" width="4" style="7" customWidth="1"/>
    <col min="15504" max="15504" width="19.5703125" style="7" customWidth="1"/>
    <col min="15505" max="15512" width="11" style="7" customWidth="1"/>
    <col min="15513" max="15757" width="9.140625" style="7"/>
    <col min="15758" max="15758" width="20.140625" style="7" customWidth="1"/>
    <col min="15759" max="15759" width="4" style="7" customWidth="1"/>
    <col min="15760" max="15760" width="19.5703125" style="7" customWidth="1"/>
    <col min="15761" max="15768" width="11" style="7" customWidth="1"/>
    <col min="15769" max="16013" width="9.140625" style="7"/>
    <col min="16014" max="16014" width="20.140625" style="7" customWidth="1"/>
    <col min="16015" max="16015" width="4" style="7" customWidth="1"/>
    <col min="16016" max="16016" width="19.5703125" style="7" customWidth="1"/>
    <col min="16017" max="16024" width="11" style="7" customWidth="1"/>
    <col min="16025" max="16384" width="9.140625" style="7"/>
  </cols>
  <sheetData>
    <row r="1" spans="1:3" ht="30" customHeight="1" x14ac:dyDescent="0.25">
      <c r="A1" s="641" t="s">
        <v>108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349">
        <f>SUM(B7:B21)</f>
        <v>62899040</v>
      </c>
      <c r="C5" s="349">
        <f>SUM(C7:C21)</f>
        <v>62229013.170000002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351" t="s">
        <v>8</v>
      </c>
      <c r="B7" s="353">
        <v>20231598.879999999</v>
      </c>
      <c r="C7" s="353">
        <v>20231598.879999999</v>
      </c>
    </row>
    <row r="8" spans="1:3" s="12" customFormat="1" ht="23.25" x14ac:dyDescent="0.25">
      <c r="A8" s="351" t="s">
        <v>76</v>
      </c>
      <c r="B8" s="353">
        <v>16636.240000000002</v>
      </c>
      <c r="C8" s="353">
        <v>16636.240000000002</v>
      </c>
    </row>
    <row r="9" spans="1:3" s="12" customFormat="1" x14ac:dyDescent="0.25">
      <c r="A9" s="351" t="s">
        <v>13</v>
      </c>
      <c r="B9" s="353">
        <v>600</v>
      </c>
      <c r="C9" s="353">
        <v>600</v>
      </c>
    </row>
    <row r="10" spans="1:3" s="12" customFormat="1" x14ac:dyDescent="0.25">
      <c r="A10" s="351" t="s">
        <v>9</v>
      </c>
      <c r="B10" s="353">
        <v>6045864.8799999999</v>
      </c>
      <c r="C10" s="353">
        <v>6045864.8799999999</v>
      </c>
    </row>
    <row r="11" spans="1:3" s="12" customFormat="1" x14ac:dyDescent="0.25">
      <c r="A11" s="351" t="s">
        <v>10</v>
      </c>
      <c r="B11" s="353">
        <v>70819</v>
      </c>
      <c r="C11" s="353">
        <v>70819</v>
      </c>
    </row>
    <row r="12" spans="1:3" s="12" customFormat="1" x14ac:dyDescent="0.25">
      <c r="A12" s="351" t="s">
        <v>15</v>
      </c>
      <c r="B12" s="353">
        <v>151000</v>
      </c>
      <c r="C12" s="353">
        <v>151000</v>
      </c>
    </row>
    <row r="13" spans="1:3" s="12" customFormat="1" ht="23.25" x14ac:dyDescent="0.25">
      <c r="A13" s="351" t="s">
        <v>14</v>
      </c>
      <c r="B13" s="353"/>
      <c r="C13" s="353"/>
    </row>
    <row r="14" spans="1:3" s="12" customFormat="1" x14ac:dyDescent="0.25">
      <c r="A14" s="351" t="s">
        <v>16</v>
      </c>
      <c r="B14" s="353">
        <v>0</v>
      </c>
      <c r="C14" s="353">
        <v>0</v>
      </c>
    </row>
    <row r="15" spans="1:3" s="12" customFormat="1" x14ac:dyDescent="0.25">
      <c r="A15" s="351" t="s">
        <v>11</v>
      </c>
      <c r="B15" s="353">
        <v>12347535.01</v>
      </c>
      <c r="C15" s="353">
        <v>12347535.01</v>
      </c>
    </row>
    <row r="16" spans="1:3" s="12" customFormat="1" x14ac:dyDescent="0.25">
      <c r="A16" s="351" t="s">
        <v>12</v>
      </c>
      <c r="B16" s="353">
        <v>18834661.23</v>
      </c>
      <c r="C16" s="353">
        <v>18164634.399999999</v>
      </c>
    </row>
    <row r="17" spans="1:3" s="12" customFormat="1" ht="30" customHeight="1" x14ac:dyDescent="0.25">
      <c r="A17" s="351" t="s">
        <v>77</v>
      </c>
      <c r="B17" s="353">
        <v>67142.179999999993</v>
      </c>
      <c r="C17" s="353">
        <v>67142.179999999993</v>
      </c>
    </row>
    <row r="18" spans="1:3" s="12" customFormat="1" x14ac:dyDescent="0.25">
      <c r="A18" s="351" t="s">
        <v>78</v>
      </c>
      <c r="B18" s="353">
        <v>93819.199999999997</v>
      </c>
      <c r="C18" s="353">
        <v>93819.199999999997</v>
      </c>
    </row>
    <row r="19" spans="1:3" s="12" customFormat="1" x14ac:dyDescent="0.25">
      <c r="A19" s="352" t="s">
        <v>5</v>
      </c>
      <c r="B19" s="353">
        <v>40000</v>
      </c>
      <c r="C19" s="353">
        <v>40000</v>
      </c>
    </row>
    <row r="20" spans="1:3" s="12" customFormat="1" ht="25.5" x14ac:dyDescent="0.25">
      <c r="A20" s="352" t="s">
        <v>6</v>
      </c>
      <c r="B20" s="353">
        <v>1757004.61</v>
      </c>
      <c r="C20" s="353">
        <v>1757004.61</v>
      </c>
    </row>
    <row r="21" spans="1:3" s="12" customFormat="1" ht="25.5" x14ac:dyDescent="0.25">
      <c r="A21" s="352" t="s">
        <v>7</v>
      </c>
      <c r="B21" s="353">
        <v>3242358.77</v>
      </c>
      <c r="C21" s="353">
        <v>3242358.77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349">
        <f>SUM(B28:B41)</f>
        <v>84265345.600000009</v>
      </c>
      <c r="C26" s="349">
        <f>SUM(C28:C41)</f>
        <v>80871088.100000009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358" t="s">
        <v>8</v>
      </c>
      <c r="B28" s="359">
        <v>38234487.439999998</v>
      </c>
      <c r="C28" s="359">
        <v>37455044.390000001</v>
      </c>
    </row>
    <row r="29" spans="1:3" s="12" customFormat="1" x14ac:dyDescent="0.25">
      <c r="A29" s="358" t="s">
        <v>81</v>
      </c>
      <c r="B29" s="359">
        <v>16786.060000000001</v>
      </c>
      <c r="C29" s="359">
        <v>12786.06</v>
      </c>
    </row>
    <row r="30" spans="1:3" s="12" customFormat="1" x14ac:dyDescent="0.25">
      <c r="A30" s="358" t="s">
        <v>13</v>
      </c>
      <c r="B30" s="359">
        <v>5400</v>
      </c>
      <c r="C30" s="359">
        <v>5400</v>
      </c>
    </row>
    <row r="31" spans="1:3" s="12" customFormat="1" x14ac:dyDescent="0.25">
      <c r="A31" s="358" t="s">
        <v>9</v>
      </c>
      <c r="B31" s="359">
        <v>11400754.5</v>
      </c>
      <c r="C31" s="359">
        <v>11190890.810000001</v>
      </c>
    </row>
    <row r="32" spans="1:3" s="12" customFormat="1" x14ac:dyDescent="0.25">
      <c r="A32" s="358" t="s">
        <v>10</v>
      </c>
      <c r="B32" s="359">
        <v>119979.65</v>
      </c>
      <c r="C32" s="359">
        <v>119979.65</v>
      </c>
    </row>
    <row r="33" spans="1:3" s="12" customFormat="1" ht="23.25" x14ac:dyDescent="0.25">
      <c r="A33" s="358" t="s">
        <v>14</v>
      </c>
      <c r="B33" s="359">
        <v>204566</v>
      </c>
      <c r="C33" s="359">
        <v>204566</v>
      </c>
    </row>
    <row r="34" spans="1:3" s="12" customFormat="1" x14ac:dyDescent="0.25">
      <c r="A34" s="358" t="s">
        <v>18</v>
      </c>
      <c r="B34" s="359">
        <v>367481.2</v>
      </c>
      <c r="C34" s="359">
        <v>367481.2</v>
      </c>
    </row>
    <row r="35" spans="1:3" s="12" customFormat="1" x14ac:dyDescent="0.25">
      <c r="A35" s="358" t="s">
        <v>11</v>
      </c>
      <c r="B35" s="359">
        <v>589031.46</v>
      </c>
      <c r="C35" s="359">
        <v>589031.46</v>
      </c>
    </row>
    <row r="36" spans="1:3" s="12" customFormat="1" x14ac:dyDescent="0.25">
      <c r="A36" s="358" t="s">
        <v>12</v>
      </c>
      <c r="B36" s="359">
        <v>7499251.4000000004</v>
      </c>
      <c r="C36" s="359">
        <v>6346947.5999999996</v>
      </c>
    </row>
    <row r="37" spans="1:3" s="12" customFormat="1" x14ac:dyDescent="0.25">
      <c r="A37" s="358" t="s">
        <v>82</v>
      </c>
      <c r="B37" s="359">
        <v>154139.89000000001</v>
      </c>
      <c r="C37" s="359">
        <v>154139.89000000001</v>
      </c>
    </row>
    <row r="38" spans="1:3" s="12" customFormat="1" x14ac:dyDescent="0.25">
      <c r="A38" s="357" t="s">
        <v>5</v>
      </c>
      <c r="B38" s="359">
        <v>451759.37</v>
      </c>
      <c r="C38" s="359">
        <v>451759.37</v>
      </c>
    </row>
    <row r="39" spans="1:3" s="12" customFormat="1" ht="25.5" x14ac:dyDescent="0.25">
      <c r="A39" s="357" t="s">
        <v>6</v>
      </c>
      <c r="B39" s="359">
        <v>17793263.399999999</v>
      </c>
      <c r="C39" s="359">
        <v>17793263.399999999</v>
      </c>
    </row>
    <row r="40" spans="1:3" s="12" customFormat="1" ht="25.5" x14ac:dyDescent="0.25">
      <c r="A40" s="357" t="s">
        <v>7</v>
      </c>
      <c r="B40" s="359">
        <v>7428445.2300000004</v>
      </c>
      <c r="C40" s="359">
        <v>6179798.2699999996</v>
      </c>
    </row>
    <row r="41" spans="1:3" s="12" customFormat="1" x14ac:dyDescent="0.25">
      <c r="A41" s="352"/>
      <c r="B41" s="350"/>
      <c r="C41" s="350"/>
    </row>
    <row r="42" spans="1:3" s="12" customFormat="1" x14ac:dyDescent="0.25">
      <c r="A42" s="14"/>
      <c r="B42" s="350"/>
      <c r="C42" s="350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62474325.850000001</v>
      </c>
      <c r="C45" s="8">
        <f>SUM(C47:C60)</f>
        <v>51166405.43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351" t="s">
        <v>8</v>
      </c>
      <c r="B47" s="353">
        <v>26073178</v>
      </c>
      <c r="C47" s="353">
        <v>22531671.379999999</v>
      </c>
    </row>
    <row r="48" spans="1:3" s="12" customFormat="1" x14ac:dyDescent="0.25">
      <c r="A48" s="351" t="s">
        <v>79</v>
      </c>
      <c r="B48" s="353">
        <v>0</v>
      </c>
      <c r="C48" s="353">
        <v>0</v>
      </c>
    </row>
    <row r="49" spans="1:3" s="12" customFormat="1" x14ac:dyDescent="0.25">
      <c r="A49" s="351" t="s">
        <v>9</v>
      </c>
      <c r="B49" s="353">
        <v>7795742</v>
      </c>
      <c r="C49" s="353">
        <v>6726205.8399999999</v>
      </c>
    </row>
    <row r="50" spans="1:3" s="12" customFormat="1" x14ac:dyDescent="0.25">
      <c r="A50" s="351" t="s">
        <v>10</v>
      </c>
      <c r="B50" s="353">
        <v>150367</v>
      </c>
      <c r="C50" s="353">
        <v>150367</v>
      </c>
    </row>
    <row r="51" spans="1:3" s="12" customFormat="1" x14ac:dyDescent="0.25">
      <c r="A51" s="351" t="s">
        <v>44</v>
      </c>
      <c r="B51" s="353">
        <v>52000</v>
      </c>
      <c r="C51" s="353">
        <v>52000</v>
      </c>
    </row>
    <row r="52" spans="1:3" s="12" customFormat="1" x14ac:dyDescent="0.25">
      <c r="A52" s="351" t="s">
        <v>15</v>
      </c>
      <c r="B52" s="353">
        <v>195195</v>
      </c>
      <c r="C52" s="353">
        <v>195195</v>
      </c>
    </row>
    <row r="53" spans="1:3" s="12" customFormat="1" x14ac:dyDescent="0.25">
      <c r="A53" s="351" t="s">
        <v>11</v>
      </c>
      <c r="B53" s="353">
        <v>383425</v>
      </c>
      <c r="C53" s="353">
        <v>383425</v>
      </c>
    </row>
    <row r="54" spans="1:3" s="12" customFormat="1" x14ac:dyDescent="0.25">
      <c r="A54" s="351" t="s">
        <v>12</v>
      </c>
      <c r="B54" s="353">
        <v>5716073</v>
      </c>
      <c r="C54" s="353">
        <v>2681583.7999999998</v>
      </c>
    </row>
    <row r="55" spans="1:3" s="12" customFormat="1" x14ac:dyDescent="0.25">
      <c r="A55" s="351" t="s">
        <v>72</v>
      </c>
      <c r="B55" s="353">
        <v>54407</v>
      </c>
      <c r="C55" s="353">
        <v>54406.43</v>
      </c>
    </row>
    <row r="56" spans="1:3" s="12" customFormat="1" x14ac:dyDescent="0.25">
      <c r="A56" s="351" t="s">
        <v>99</v>
      </c>
      <c r="B56" s="353">
        <v>97520</v>
      </c>
      <c r="C56" s="353">
        <v>97520</v>
      </c>
    </row>
    <row r="57" spans="1:3" s="12" customFormat="1" ht="23.25" x14ac:dyDescent="0.25">
      <c r="A57" s="351" t="s">
        <v>80</v>
      </c>
      <c r="B57" s="353">
        <v>33980</v>
      </c>
      <c r="C57" s="353">
        <v>33979.480000000003</v>
      </c>
    </row>
    <row r="58" spans="1:3" s="12" customFormat="1" x14ac:dyDescent="0.25">
      <c r="A58" s="352" t="s">
        <v>5</v>
      </c>
      <c r="B58" s="353">
        <v>0</v>
      </c>
      <c r="C58" s="353">
        <v>0</v>
      </c>
    </row>
    <row r="59" spans="1:3" s="12" customFormat="1" ht="25.5" x14ac:dyDescent="0.25">
      <c r="A59" s="352" t="s">
        <v>6</v>
      </c>
      <c r="B59" s="353">
        <v>12146549</v>
      </c>
      <c r="C59" s="353">
        <v>12146549</v>
      </c>
    </row>
    <row r="60" spans="1:3" s="12" customFormat="1" ht="25.5" x14ac:dyDescent="0.25">
      <c r="A60" s="352" t="s">
        <v>7</v>
      </c>
      <c r="B60" s="353">
        <v>9775889.8499999996</v>
      </c>
      <c r="C60" s="353">
        <v>6113502.5</v>
      </c>
    </row>
    <row r="61" spans="1:3" s="12" customFormat="1" x14ac:dyDescent="0.25">
      <c r="A61" s="10"/>
      <c r="B61" s="343"/>
      <c r="C61" s="343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349">
        <f>SUM(B66:B78)</f>
        <v>37867800.000000007</v>
      </c>
      <c r="C64" s="349">
        <f>SUM(C66:C78)</f>
        <v>37471885.390000008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351" t="s">
        <v>8</v>
      </c>
      <c r="B66" s="353">
        <v>14878773.65</v>
      </c>
      <c r="C66" s="353">
        <v>14681459.939999999</v>
      </c>
    </row>
    <row r="67" spans="1:3" s="12" customFormat="1" x14ac:dyDescent="0.25">
      <c r="A67" s="351" t="s">
        <v>83</v>
      </c>
      <c r="B67" s="353">
        <v>2059.35</v>
      </c>
      <c r="C67" s="353">
        <v>2059.35</v>
      </c>
    </row>
    <row r="68" spans="1:3" s="12" customFormat="1" x14ac:dyDescent="0.25">
      <c r="A68" s="351" t="s">
        <v>13</v>
      </c>
      <c r="B68" s="353">
        <v>0</v>
      </c>
      <c r="C68" s="353">
        <v>0</v>
      </c>
    </row>
    <row r="69" spans="1:3" s="12" customFormat="1" x14ac:dyDescent="0.25">
      <c r="A69" s="351" t="s">
        <v>9</v>
      </c>
      <c r="B69" s="353">
        <v>4464161</v>
      </c>
      <c r="C69" s="353">
        <v>4404572.0999999996</v>
      </c>
    </row>
    <row r="70" spans="1:3" s="12" customFormat="1" x14ac:dyDescent="0.25">
      <c r="A70" s="351" t="s">
        <v>10</v>
      </c>
      <c r="B70" s="353">
        <v>14000</v>
      </c>
      <c r="C70" s="353">
        <v>14000</v>
      </c>
    </row>
    <row r="71" spans="1:3" s="12" customFormat="1" ht="23.25" x14ac:dyDescent="0.25">
      <c r="A71" s="351" t="s">
        <v>14</v>
      </c>
      <c r="B71" s="353">
        <v>0</v>
      </c>
      <c r="C71" s="353"/>
    </row>
    <row r="72" spans="1:3" s="12" customFormat="1" x14ac:dyDescent="0.25">
      <c r="A72" s="351" t="s">
        <v>21</v>
      </c>
      <c r="B72" s="353">
        <v>63121.64</v>
      </c>
      <c r="C72" s="353">
        <v>63121.64</v>
      </c>
    </row>
    <row r="73" spans="1:3" s="12" customFormat="1" x14ac:dyDescent="0.25">
      <c r="A73" s="351" t="s">
        <v>11</v>
      </c>
      <c r="B73" s="353">
        <v>107336.6</v>
      </c>
      <c r="C73" s="353">
        <v>107336.6</v>
      </c>
    </row>
    <row r="74" spans="1:3" s="12" customFormat="1" x14ac:dyDescent="0.25">
      <c r="A74" s="351" t="s">
        <v>12</v>
      </c>
      <c r="B74" s="353">
        <v>355345.22</v>
      </c>
      <c r="C74" s="353">
        <v>355345.22</v>
      </c>
    </row>
    <row r="75" spans="1:3" s="12" customFormat="1" x14ac:dyDescent="0.25">
      <c r="A75" s="351" t="s">
        <v>72</v>
      </c>
      <c r="B75" s="353">
        <v>52885.71</v>
      </c>
      <c r="C75" s="353">
        <v>52885.71</v>
      </c>
    </row>
    <row r="76" spans="1:3" s="12" customFormat="1" x14ac:dyDescent="0.25">
      <c r="A76" s="352" t="s">
        <v>5</v>
      </c>
      <c r="B76" s="353">
        <v>9133.84</v>
      </c>
      <c r="C76" s="353">
        <v>9133.84</v>
      </c>
    </row>
    <row r="77" spans="1:3" s="12" customFormat="1" ht="25.5" x14ac:dyDescent="0.25">
      <c r="A77" s="352" t="s">
        <v>6</v>
      </c>
      <c r="B77" s="353">
        <v>14222808</v>
      </c>
      <c r="C77" s="353">
        <v>14222808</v>
      </c>
    </row>
    <row r="78" spans="1:3" s="12" customFormat="1" ht="25.5" x14ac:dyDescent="0.25">
      <c r="A78" s="352" t="s">
        <v>7</v>
      </c>
      <c r="B78" s="353">
        <v>3698174.99</v>
      </c>
      <c r="C78" s="353">
        <v>3559162.99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4"/>
      <c r="B80" s="14"/>
      <c r="C80" s="14"/>
    </row>
    <row r="81" spans="1:3" s="12" customFormat="1" x14ac:dyDescent="0.25">
      <c r="A81" s="15" t="s">
        <v>0</v>
      </c>
      <c r="B81" s="15" t="s">
        <v>2</v>
      </c>
      <c r="C81" s="15" t="s">
        <v>3</v>
      </c>
    </row>
    <row r="82" spans="1:3" s="12" customFormat="1" x14ac:dyDescent="0.25">
      <c r="A82" s="15" t="s">
        <v>1</v>
      </c>
      <c r="B82" s="15">
        <v>2</v>
      </c>
      <c r="C82" s="15">
        <v>3</v>
      </c>
    </row>
    <row r="83" spans="1:3" s="12" customFormat="1" x14ac:dyDescent="0.25">
      <c r="A83" s="3" t="s">
        <v>23</v>
      </c>
      <c r="B83" s="349">
        <f>SUM(B85:B98)</f>
        <v>85417470.340000004</v>
      </c>
      <c r="C83" s="349">
        <f>SUM(C85:C98)</f>
        <v>85249327.929999992</v>
      </c>
    </row>
    <row r="84" spans="1:3" s="12" customFormat="1" x14ac:dyDescent="0.25">
      <c r="A84" s="10" t="s">
        <v>4</v>
      </c>
      <c r="B84" s="259"/>
      <c r="C84" s="259"/>
    </row>
    <row r="85" spans="1:3" s="12" customFormat="1" x14ac:dyDescent="0.25">
      <c r="A85" s="351" t="s">
        <v>8</v>
      </c>
      <c r="B85" s="341">
        <v>24412238</v>
      </c>
      <c r="C85" s="304">
        <v>24294048.649999999</v>
      </c>
    </row>
    <row r="86" spans="1:3" s="12" customFormat="1" x14ac:dyDescent="0.25">
      <c r="A86" s="351" t="s">
        <v>13</v>
      </c>
      <c r="B86" s="353">
        <v>2500</v>
      </c>
      <c r="C86" s="353">
        <v>2500</v>
      </c>
    </row>
    <row r="87" spans="1:3" s="12" customFormat="1" x14ac:dyDescent="0.25">
      <c r="A87" s="351" t="s">
        <v>9</v>
      </c>
      <c r="B87" s="340">
        <v>7342708</v>
      </c>
      <c r="C87" s="304">
        <v>7292754.9400000004</v>
      </c>
    </row>
    <row r="88" spans="1:3" s="12" customFormat="1" x14ac:dyDescent="0.25">
      <c r="A88" s="351" t="s">
        <v>10</v>
      </c>
      <c r="B88" s="353">
        <v>20800</v>
      </c>
      <c r="C88" s="304">
        <v>20800</v>
      </c>
    </row>
    <row r="89" spans="1:3" s="12" customFormat="1" ht="23.25" x14ac:dyDescent="0.25">
      <c r="A89" s="351" t="s">
        <v>14</v>
      </c>
      <c r="B89" s="353">
        <v>66183</v>
      </c>
      <c r="C89" s="353">
        <v>66183</v>
      </c>
    </row>
    <row r="90" spans="1:3" s="12" customFormat="1" x14ac:dyDescent="0.25">
      <c r="A90" s="351" t="s">
        <v>21</v>
      </c>
      <c r="B90" s="353">
        <v>133870</v>
      </c>
      <c r="C90" s="304">
        <v>133870</v>
      </c>
    </row>
    <row r="91" spans="1:3" s="12" customFormat="1" x14ac:dyDescent="0.25">
      <c r="A91" s="351" t="s">
        <v>11</v>
      </c>
      <c r="B91" s="353">
        <v>198562</v>
      </c>
      <c r="C91" s="353">
        <v>198562</v>
      </c>
    </row>
    <row r="92" spans="1:3" s="12" customFormat="1" x14ac:dyDescent="0.25">
      <c r="A92" s="351" t="s">
        <v>73</v>
      </c>
      <c r="B92" s="353">
        <v>120000</v>
      </c>
      <c r="C92" s="305">
        <v>120000</v>
      </c>
    </row>
    <row r="93" spans="1:3" s="12" customFormat="1" x14ac:dyDescent="0.25">
      <c r="A93" s="351" t="s">
        <v>12</v>
      </c>
      <c r="B93" s="359">
        <v>17121144.789999999</v>
      </c>
      <c r="C93" s="359">
        <v>17121144.789999999</v>
      </c>
    </row>
    <row r="94" spans="1:3" s="12" customFormat="1" x14ac:dyDescent="0.25">
      <c r="A94" s="351" t="s">
        <v>72</v>
      </c>
      <c r="B94" s="359">
        <v>74659</v>
      </c>
      <c r="C94" s="359">
        <v>74659</v>
      </c>
    </row>
    <row r="95" spans="1:3" s="12" customFormat="1" x14ac:dyDescent="0.25">
      <c r="A95" s="351" t="s">
        <v>94</v>
      </c>
      <c r="B95" s="359"/>
      <c r="C95" s="359"/>
    </row>
    <row r="96" spans="1:3" s="12" customFormat="1" x14ac:dyDescent="0.25">
      <c r="A96" s="352" t="s">
        <v>5</v>
      </c>
      <c r="B96" s="359">
        <v>281000</v>
      </c>
      <c r="C96" s="359">
        <v>281000</v>
      </c>
    </row>
    <row r="97" spans="1:3" s="12" customFormat="1" ht="25.5" x14ac:dyDescent="0.25">
      <c r="A97" s="352" t="s">
        <v>6</v>
      </c>
      <c r="B97" s="359">
        <v>17245429</v>
      </c>
      <c r="C97" s="359">
        <v>17245429</v>
      </c>
    </row>
    <row r="98" spans="1:3" s="12" customFormat="1" ht="25.5" x14ac:dyDescent="0.25">
      <c r="A98" s="352" t="s">
        <v>7</v>
      </c>
      <c r="B98" s="359">
        <v>18398376.550000001</v>
      </c>
      <c r="C98" s="359">
        <v>18398376.550000001</v>
      </c>
    </row>
    <row r="99" spans="1:3" s="12" customFormat="1" x14ac:dyDescent="0.25">
      <c r="A99" s="14"/>
      <c r="B99" s="14"/>
      <c r="C99" s="14"/>
    </row>
    <row r="100" spans="1:3" s="12" customFormat="1" x14ac:dyDescent="0.25">
      <c r="A100" s="15" t="s">
        <v>0</v>
      </c>
      <c r="B100" s="15" t="s">
        <v>2</v>
      </c>
      <c r="C100" s="15" t="s">
        <v>3</v>
      </c>
    </row>
    <row r="101" spans="1:3" s="12" customFormat="1" x14ac:dyDescent="0.25">
      <c r="A101" s="15" t="s">
        <v>1</v>
      </c>
      <c r="B101" s="15">
        <v>2</v>
      </c>
      <c r="C101" s="15">
        <v>3</v>
      </c>
    </row>
    <row r="102" spans="1:3" s="12" customFormat="1" ht="18" customHeight="1" x14ac:dyDescent="0.25">
      <c r="A102" s="3" t="s">
        <v>24</v>
      </c>
      <c r="B102" s="349">
        <f>SUM(B104:B116)</f>
        <v>71940305</v>
      </c>
      <c r="C102" s="349">
        <f>SUM(C104:C116)</f>
        <v>71897408.570000008</v>
      </c>
    </row>
    <row r="103" spans="1:3" s="12" customFormat="1" x14ac:dyDescent="0.25">
      <c r="A103" s="10" t="s">
        <v>4</v>
      </c>
      <c r="B103" s="259"/>
      <c r="C103" s="259"/>
    </row>
    <row r="104" spans="1:3" s="12" customFormat="1" x14ac:dyDescent="0.25">
      <c r="A104" s="13" t="s">
        <v>8</v>
      </c>
      <c r="B104" s="350">
        <v>29580708.579999998</v>
      </c>
      <c r="C104" s="350">
        <v>29580708.579999998</v>
      </c>
    </row>
    <row r="105" spans="1:3" s="12" customFormat="1" x14ac:dyDescent="0.25">
      <c r="A105" s="13" t="s">
        <v>13</v>
      </c>
      <c r="B105" s="350">
        <v>1800</v>
      </c>
      <c r="C105" s="350">
        <v>1800</v>
      </c>
    </row>
    <row r="106" spans="1:3" s="12" customFormat="1" x14ac:dyDescent="0.25">
      <c r="A106" s="13" t="s">
        <v>9</v>
      </c>
      <c r="B106" s="350">
        <v>8838450.0999999996</v>
      </c>
      <c r="C106" s="350">
        <v>8838450.0999999996</v>
      </c>
    </row>
    <row r="107" spans="1:3" s="12" customFormat="1" x14ac:dyDescent="0.25">
      <c r="A107" s="13" t="s">
        <v>10</v>
      </c>
      <c r="B107" s="350">
        <v>150231.96</v>
      </c>
      <c r="C107" s="350">
        <v>150231.96</v>
      </c>
    </row>
    <row r="108" spans="1:3" s="12" customFormat="1" ht="23.25" x14ac:dyDescent="0.25">
      <c r="A108" s="13" t="s">
        <v>14</v>
      </c>
      <c r="B108" s="350"/>
      <c r="C108" s="350"/>
    </row>
    <row r="109" spans="1:3" s="12" customFormat="1" x14ac:dyDescent="0.25">
      <c r="A109" s="13" t="s">
        <v>21</v>
      </c>
      <c r="B109" s="350">
        <v>456390.36</v>
      </c>
      <c r="C109" s="350">
        <v>456390.36</v>
      </c>
    </row>
    <row r="110" spans="1:3" s="12" customFormat="1" x14ac:dyDescent="0.25">
      <c r="A110" s="13" t="s">
        <v>11</v>
      </c>
      <c r="B110" s="350">
        <v>745901.35</v>
      </c>
      <c r="C110" s="350">
        <v>745901.35</v>
      </c>
    </row>
    <row r="111" spans="1:3" s="12" customFormat="1" x14ac:dyDescent="0.25">
      <c r="A111" s="13" t="s">
        <v>12</v>
      </c>
      <c r="B111" s="350">
        <v>8587269.5099999998</v>
      </c>
      <c r="C111" s="343">
        <v>8544373.0800000001</v>
      </c>
    </row>
    <row r="112" spans="1:3" s="12" customFormat="1" x14ac:dyDescent="0.25">
      <c r="A112" s="13" t="s">
        <v>72</v>
      </c>
      <c r="B112" s="350">
        <v>109438.1</v>
      </c>
      <c r="C112" s="343">
        <v>109438.1</v>
      </c>
    </row>
    <row r="113" spans="1:3" s="12" customFormat="1" ht="14.25" customHeight="1" x14ac:dyDescent="0.25">
      <c r="A113" s="13" t="s">
        <v>90</v>
      </c>
      <c r="B113" s="350">
        <v>147500</v>
      </c>
      <c r="C113" s="350">
        <v>147500</v>
      </c>
    </row>
    <row r="114" spans="1:3" s="12" customFormat="1" x14ac:dyDescent="0.25">
      <c r="A114" s="13" t="s">
        <v>5</v>
      </c>
      <c r="B114" s="350">
        <v>73520.45</v>
      </c>
      <c r="C114" s="343">
        <v>73520.45</v>
      </c>
    </row>
    <row r="115" spans="1:3" s="12" customFormat="1" ht="25.5" x14ac:dyDescent="0.25">
      <c r="A115" s="10" t="s">
        <v>6</v>
      </c>
      <c r="B115" s="350">
        <v>17372610.760000002</v>
      </c>
      <c r="C115" s="350">
        <v>17372610.760000002</v>
      </c>
    </row>
    <row r="116" spans="1:3" s="12" customFormat="1" ht="25.5" x14ac:dyDescent="0.25">
      <c r="A116" s="10" t="s">
        <v>7</v>
      </c>
      <c r="B116" s="350">
        <v>5876483.8300000001</v>
      </c>
      <c r="C116" s="350">
        <v>5876483.8300000001</v>
      </c>
    </row>
    <row r="117" spans="1:3" s="12" customFormat="1" x14ac:dyDescent="0.25">
      <c r="A117" s="14"/>
      <c r="B117" s="14"/>
      <c r="C117" s="14"/>
    </row>
    <row r="118" spans="1:3" s="12" customFormat="1" x14ac:dyDescent="0.25">
      <c r="A118" s="15" t="s">
        <v>0</v>
      </c>
      <c r="B118" s="15" t="s">
        <v>2</v>
      </c>
      <c r="C118" s="15" t="s">
        <v>3</v>
      </c>
    </row>
    <row r="119" spans="1:3" s="12" customFormat="1" x14ac:dyDescent="0.25">
      <c r="A119" s="15" t="s">
        <v>1</v>
      </c>
      <c r="B119" s="15">
        <v>2</v>
      </c>
      <c r="C119" s="15">
        <v>3</v>
      </c>
    </row>
    <row r="120" spans="1:3" s="12" customFormat="1" x14ac:dyDescent="0.25">
      <c r="A120" s="3" t="s">
        <v>25</v>
      </c>
      <c r="B120" s="8">
        <f>SUM(B122:B133)</f>
        <v>67543642.252000019</v>
      </c>
      <c r="C120" s="8">
        <f>SUM(C122:C133)</f>
        <v>67543642.252000004</v>
      </c>
    </row>
    <row r="121" spans="1:3" s="12" customFormat="1" x14ac:dyDescent="0.25">
      <c r="A121" s="10" t="s">
        <v>4</v>
      </c>
      <c r="B121" s="11"/>
      <c r="C121" s="11"/>
    </row>
    <row r="122" spans="1:3" s="12" customFormat="1" x14ac:dyDescent="0.25">
      <c r="A122" s="13" t="s">
        <v>8</v>
      </c>
      <c r="B122" s="350">
        <v>29183171.330000006</v>
      </c>
      <c r="C122" s="350">
        <v>29183171.330000002</v>
      </c>
    </row>
    <row r="123" spans="1:3" s="12" customFormat="1" x14ac:dyDescent="0.25">
      <c r="A123" s="13" t="s">
        <v>13</v>
      </c>
      <c r="B123" s="350">
        <v>36457.83</v>
      </c>
      <c r="C123" s="350">
        <v>36457.83</v>
      </c>
    </row>
    <row r="124" spans="1:3" s="12" customFormat="1" x14ac:dyDescent="0.25">
      <c r="A124" s="13" t="s">
        <v>9</v>
      </c>
      <c r="B124" s="350">
        <v>8729190.8400000017</v>
      </c>
      <c r="C124" s="350">
        <v>8729190.8399999999</v>
      </c>
    </row>
    <row r="125" spans="1:3" s="12" customFormat="1" x14ac:dyDescent="0.25">
      <c r="A125" s="13" t="s">
        <v>10</v>
      </c>
      <c r="B125" s="350">
        <v>126552.802</v>
      </c>
      <c r="C125" s="350">
        <v>126552.802</v>
      </c>
    </row>
    <row r="126" spans="1:3" s="12" customFormat="1" ht="23.25" x14ac:dyDescent="0.25">
      <c r="A126" s="13" t="s">
        <v>14</v>
      </c>
      <c r="B126" s="350"/>
      <c r="C126" s="350"/>
    </row>
    <row r="127" spans="1:3" s="12" customFormat="1" x14ac:dyDescent="0.25">
      <c r="A127" s="13" t="s">
        <v>21</v>
      </c>
      <c r="B127" s="350">
        <v>249898.53</v>
      </c>
      <c r="C127" s="350">
        <v>249898.53</v>
      </c>
    </row>
    <row r="128" spans="1:3" s="12" customFormat="1" x14ac:dyDescent="0.25">
      <c r="A128" s="13" t="s">
        <v>11</v>
      </c>
      <c r="B128" s="350">
        <v>209870.96</v>
      </c>
      <c r="C128" s="350">
        <v>209870.96</v>
      </c>
    </row>
    <row r="129" spans="1:3" s="12" customFormat="1" x14ac:dyDescent="0.25">
      <c r="A129" s="13" t="s">
        <v>12</v>
      </c>
      <c r="B129" s="350">
        <v>5087287.9400000004</v>
      </c>
      <c r="C129" s="350">
        <v>5087287.9400000004</v>
      </c>
    </row>
    <row r="130" spans="1:3" s="12" customFormat="1" x14ac:dyDescent="0.25">
      <c r="A130" s="13" t="s">
        <v>72</v>
      </c>
      <c r="B130" s="350">
        <v>106497.02</v>
      </c>
      <c r="C130" s="350">
        <v>106497.02</v>
      </c>
    </row>
    <row r="131" spans="1:3" s="12" customFormat="1" x14ac:dyDescent="0.25">
      <c r="A131" s="10" t="s">
        <v>5</v>
      </c>
      <c r="B131" s="350"/>
      <c r="C131" s="350"/>
    </row>
    <row r="132" spans="1:3" s="12" customFormat="1" ht="25.5" x14ac:dyDescent="0.25">
      <c r="A132" s="10" t="s">
        <v>6</v>
      </c>
      <c r="B132" s="350">
        <v>16398166.210000001</v>
      </c>
      <c r="C132" s="350">
        <v>16398166.210000001</v>
      </c>
    </row>
    <row r="133" spans="1:3" s="12" customFormat="1" ht="25.5" x14ac:dyDescent="0.25">
      <c r="A133" s="10" t="s">
        <v>7</v>
      </c>
      <c r="B133" s="350">
        <v>7416548.79</v>
      </c>
      <c r="C133" s="350">
        <v>7416548.79</v>
      </c>
    </row>
    <row r="134" spans="1:3" s="12" customFormat="1" x14ac:dyDescent="0.25">
      <c r="A134" s="14"/>
      <c r="B134" s="14"/>
      <c r="C134" s="14"/>
    </row>
    <row r="135" spans="1:3" s="12" customFormat="1" ht="15.75" x14ac:dyDescent="0.25">
      <c r="A135" s="16" t="s">
        <v>0</v>
      </c>
      <c r="B135" s="16" t="s">
        <v>2</v>
      </c>
      <c r="C135" s="16" t="s">
        <v>3</v>
      </c>
    </row>
    <row r="136" spans="1:3" s="12" customFormat="1" ht="15.75" x14ac:dyDescent="0.25">
      <c r="A136" s="16" t="s">
        <v>1</v>
      </c>
      <c r="B136" s="16">
        <v>2</v>
      </c>
      <c r="C136" s="16">
        <v>3</v>
      </c>
    </row>
    <row r="137" spans="1:3" s="12" customFormat="1" x14ac:dyDescent="0.25">
      <c r="A137" s="3" t="s">
        <v>26</v>
      </c>
      <c r="B137" s="8">
        <f>SUM(B139:B150)</f>
        <v>54371212.82</v>
      </c>
      <c r="C137" s="8">
        <f>SUM(C139:C150)</f>
        <v>51893336.240000002</v>
      </c>
    </row>
    <row r="138" spans="1:3" s="12" customFormat="1" ht="15.75" x14ac:dyDescent="0.25">
      <c r="A138" s="17" t="s">
        <v>4</v>
      </c>
      <c r="B138" s="18"/>
      <c r="C138" s="18"/>
    </row>
    <row r="139" spans="1:3" s="12" customFormat="1" x14ac:dyDescent="0.25">
      <c r="A139" s="19" t="s">
        <v>8</v>
      </c>
      <c r="B139" s="350">
        <v>20945732.73</v>
      </c>
      <c r="C139" s="350">
        <v>20314922.41</v>
      </c>
    </row>
    <row r="140" spans="1:3" s="12" customFormat="1" x14ac:dyDescent="0.25">
      <c r="A140" s="19" t="s">
        <v>13</v>
      </c>
      <c r="B140" s="350"/>
      <c r="C140" s="350"/>
    </row>
    <row r="141" spans="1:3" s="12" customFormat="1" x14ac:dyDescent="0.25">
      <c r="A141" s="19" t="s">
        <v>9</v>
      </c>
      <c r="B141" s="350">
        <v>6263424.7400000002</v>
      </c>
      <c r="C141" s="350">
        <v>6263424.7400000002</v>
      </c>
    </row>
    <row r="142" spans="1:3" s="12" customFormat="1" x14ac:dyDescent="0.25">
      <c r="A142" s="19" t="s">
        <v>10</v>
      </c>
      <c r="B142" s="350">
        <v>73000</v>
      </c>
      <c r="C142" s="350">
        <v>61373.34</v>
      </c>
    </row>
    <row r="143" spans="1:3" s="12" customFormat="1" ht="27" customHeight="1" x14ac:dyDescent="0.25">
      <c r="A143" s="19" t="s">
        <v>14</v>
      </c>
      <c r="B143" s="350"/>
      <c r="C143" s="350"/>
    </row>
    <row r="144" spans="1:3" s="12" customFormat="1" x14ac:dyDescent="0.25">
      <c r="A144" s="19" t="s">
        <v>15</v>
      </c>
      <c r="B144" s="350">
        <v>277414</v>
      </c>
      <c r="C144" s="350">
        <v>244892.11000000002</v>
      </c>
    </row>
    <row r="145" spans="1:4" s="12" customFormat="1" x14ac:dyDescent="0.25">
      <c r="A145" s="19" t="s">
        <v>11</v>
      </c>
      <c r="B145" s="350">
        <v>199877</v>
      </c>
      <c r="C145" s="350">
        <v>196681.48</v>
      </c>
    </row>
    <row r="146" spans="1:4" s="12" customFormat="1" x14ac:dyDescent="0.25">
      <c r="A146" s="19" t="s">
        <v>12</v>
      </c>
      <c r="B146" s="350">
        <v>5555188.4100000001</v>
      </c>
      <c r="C146" s="350">
        <v>4781385.13</v>
      </c>
    </row>
    <row r="147" spans="1:4" s="12" customFormat="1" ht="25.5" x14ac:dyDescent="0.25">
      <c r="A147" s="10" t="s">
        <v>101</v>
      </c>
      <c r="B147" s="350">
        <v>144556.82</v>
      </c>
      <c r="C147" s="350">
        <v>125467.94</v>
      </c>
    </row>
    <row r="148" spans="1:4" s="12" customFormat="1" x14ac:dyDescent="0.25">
      <c r="A148" s="10" t="s">
        <v>5</v>
      </c>
      <c r="B148" s="350">
        <v>115700</v>
      </c>
      <c r="C148" s="350">
        <v>66431.989999999991</v>
      </c>
    </row>
    <row r="149" spans="1:4" s="12" customFormat="1" ht="25.5" x14ac:dyDescent="0.25">
      <c r="A149" s="10" t="s">
        <v>6</v>
      </c>
      <c r="B149" s="350">
        <v>14546198</v>
      </c>
      <c r="C149" s="350">
        <v>13927540</v>
      </c>
    </row>
    <row r="150" spans="1:4" s="12" customFormat="1" ht="25.5" x14ac:dyDescent="0.25">
      <c r="A150" s="10" t="s">
        <v>7</v>
      </c>
      <c r="B150" s="350">
        <v>6250121.1200000001</v>
      </c>
      <c r="C150" s="350">
        <v>5911217.0999999996</v>
      </c>
      <c r="D150" s="345"/>
    </row>
    <row r="151" spans="1:4" s="12" customFormat="1" x14ac:dyDescent="0.25">
      <c r="A151" s="14"/>
      <c r="B151" s="14"/>
      <c r="C151" s="14"/>
    </row>
    <row r="152" spans="1:4" s="12" customFormat="1" x14ac:dyDescent="0.25">
      <c r="A152" s="21" t="s">
        <v>0</v>
      </c>
      <c r="B152" s="21" t="s">
        <v>2</v>
      </c>
      <c r="C152" s="21" t="s">
        <v>3</v>
      </c>
    </row>
    <row r="153" spans="1:4" s="12" customFormat="1" x14ac:dyDescent="0.25">
      <c r="A153" s="21" t="s">
        <v>1</v>
      </c>
      <c r="B153" s="21">
        <v>2</v>
      </c>
      <c r="C153" s="21">
        <v>3</v>
      </c>
    </row>
    <row r="154" spans="1:4" s="12" customFormat="1" x14ac:dyDescent="0.25">
      <c r="A154" s="4" t="s">
        <v>27</v>
      </c>
      <c r="B154" s="76">
        <f>B156+B158+B159+B160+B162+B163+B165+B166+B167+B157+B161+B164</f>
        <v>96838500</v>
      </c>
      <c r="C154" s="76">
        <f>C156+C158+C159+C160+C162+C163+C165+C166+C167+C157+C161+C164</f>
        <v>96838500</v>
      </c>
    </row>
    <row r="155" spans="1:4" s="12" customFormat="1" x14ac:dyDescent="0.25">
      <c r="A155" s="23" t="s">
        <v>4</v>
      </c>
      <c r="B155" s="77"/>
      <c r="C155" s="77"/>
    </row>
    <row r="156" spans="1:4" s="12" customFormat="1" x14ac:dyDescent="0.25">
      <c r="A156" s="264" t="s">
        <v>8</v>
      </c>
      <c r="B156" s="329">
        <v>69735000</v>
      </c>
      <c r="C156" s="329">
        <v>69735000</v>
      </c>
    </row>
    <row r="157" spans="1:4" s="12" customFormat="1" x14ac:dyDescent="0.25">
      <c r="A157" s="264" t="s">
        <v>83</v>
      </c>
      <c r="B157" s="329">
        <v>100000</v>
      </c>
      <c r="C157" s="329">
        <v>100000</v>
      </c>
    </row>
    <row r="158" spans="1:4" s="12" customFormat="1" x14ac:dyDescent="0.25">
      <c r="A158" s="264" t="s">
        <v>9</v>
      </c>
      <c r="B158" s="329">
        <v>20842200</v>
      </c>
      <c r="C158" s="329">
        <v>20842200</v>
      </c>
    </row>
    <row r="159" spans="1:4" s="12" customFormat="1" x14ac:dyDescent="0.25">
      <c r="A159" s="264" t="s">
        <v>10</v>
      </c>
      <c r="B159" s="329">
        <v>94709</v>
      </c>
      <c r="C159" s="329">
        <v>94709</v>
      </c>
    </row>
    <row r="160" spans="1:4" s="12" customFormat="1" x14ac:dyDescent="0.25">
      <c r="A160" s="264" t="s">
        <v>15</v>
      </c>
      <c r="B160" s="329">
        <v>626750</v>
      </c>
      <c r="C160" s="329">
        <v>626750</v>
      </c>
    </row>
    <row r="161" spans="1:3" s="12" customFormat="1" ht="23.25" x14ac:dyDescent="0.25">
      <c r="A161" s="264" t="s">
        <v>14</v>
      </c>
      <c r="B161" s="329"/>
      <c r="C161" s="329"/>
    </row>
    <row r="162" spans="1:3" s="12" customFormat="1" x14ac:dyDescent="0.25">
      <c r="A162" s="264" t="s">
        <v>11</v>
      </c>
      <c r="B162" s="329">
        <v>546100</v>
      </c>
      <c r="C162" s="329">
        <v>546100</v>
      </c>
    </row>
    <row r="163" spans="1:3" s="12" customFormat="1" x14ac:dyDescent="0.25">
      <c r="A163" s="264" t="s">
        <v>12</v>
      </c>
      <c r="B163" s="329">
        <v>1082111</v>
      </c>
      <c r="C163" s="329">
        <v>1082111</v>
      </c>
    </row>
    <row r="164" spans="1:3" s="12" customFormat="1" x14ac:dyDescent="0.25">
      <c r="A164" s="264" t="s">
        <v>74</v>
      </c>
      <c r="B164" s="329">
        <v>115050</v>
      </c>
      <c r="C164" s="329">
        <v>115050</v>
      </c>
    </row>
    <row r="165" spans="1:3" s="12" customFormat="1" x14ac:dyDescent="0.25">
      <c r="A165" s="265" t="s">
        <v>5</v>
      </c>
      <c r="B165" s="329">
        <v>103900</v>
      </c>
      <c r="C165" s="329">
        <v>103900</v>
      </c>
    </row>
    <row r="166" spans="1:3" s="12" customFormat="1" ht="25.5" x14ac:dyDescent="0.25">
      <c r="A166" s="265" t="s">
        <v>6</v>
      </c>
      <c r="B166" s="329">
        <v>243630</v>
      </c>
      <c r="C166" s="329">
        <v>243630</v>
      </c>
    </row>
    <row r="167" spans="1:3" s="12" customFormat="1" ht="25.5" x14ac:dyDescent="0.25">
      <c r="A167" s="265" t="s">
        <v>7</v>
      </c>
      <c r="B167" s="329">
        <v>3349050</v>
      </c>
      <c r="C167" s="329">
        <v>3349050</v>
      </c>
    </row>
    <row r="168" spans="1:3" s="12" customFormat="1" x14ac:dyDescent="0.25">
      <c r="A168" s="287"/>
      <c r="B168" s="329"/>
      <c r="C168" s="329"/>
    </row>
    <row r="169" spans="1:3" s="12" customFormat="1" x14ac:dyDescent="0.25">
      <c r="A169" s="14"/>
      <c r="B169" s="329"/>
      <c r="C169" s="329"/>
    </row>
    <row r="170" spans="1:3" s="12" customFormat="1" x14ac:dyDescent="0.25">
      <c r="A170" s="15" t="s">
        <v>0</v>
      </c>
      <c r="B170" s="15" t="s">
        <v>2</v>
      </c>
      <c r="C170" s="15" t="s">
        <v>3</v>
      </c>
    </row>
    <row r="171" spans="1:3" s="12" customFormat="1" x14ac:dyDescent="0.25">
      <c r="A171" s="15" t="s">
        <v>1</v>
      </c>
      <c r="B171" s="15">
        <v>2</v>
      </c>
      <c r="C171" s="15">
        <v>3</v>
      </c>
    </row>
    <row r="172" spans="1:3" s="12" customFormat="1" x14ac:dyDescent="0.25">
      <c r="A172" s="3" t="s">
        <v>28</v>
      </c>
      <c r="B172" s="349">
        <f>SUM(B174:B185)</f>
        <v>22120700</v>
      </c>
      <c r="C172" s="349">
        <f>SUM(C174:C185)</f>
        <v>22120700</v>
      </c>
    </row>
    <row r="173" spans="1:3" s="12" customFormat="1" x14ac:dyDescent="0.25">
      <c r="A173" s="10" t="s">
        <v>4</v>
      </c>
      <c r="B173" s="259"/>
      <c r="C173" s="259"/>
    </row>
    <row r="174" spans="1:3" s="12" customFormat="1" x14ac:dyDescent="0.25">
      <c r="A174" s="13" t="s">
        <v>8</v>
      </c>
      <c r="B174" s="353">
        <v>14581933.640000001</v>
      </c>
      <c r="C174" s="353">
        <v>14581933.640000001</v>
      </c>
    </row>
    <row r="175" spans="1:3" s="12" customFormat="1" x14ac:dyDescent="0.25">
      <c r="A175" s="351" t="s">
        <v>95</v>
      </c>
      <c r="B175" s="353">
        <v>9066.36</v>
      </c>
      <c r="C175" s="353">
        <v>9066.36</v>
      </c>
    </row>
    <row r="176" spans="1:3" s="12" customFormat="1" x14ac:dyDescent="0.25">
      <c r="A176" s="13" t="s">
        <v>13</v>
      </c>
      <c r="B176" s="353"/>
      <c r="C176" s="353"/>
    </row>
    <row r="177" spans="1:3" s="12" customFormat="1" x14ac:dyDescent="0.25">
      <c r="A177" s="13" t="s">
        <v>9</v>
      </c>
      <c r="B177" s="353">
        <v>4334000</v>
      </c>
      <c r="C177" s="340">
        <v>4334000</v>
      </c>
    </row>
    <row r="178" spans="1:3" s="12" customFormat="1" x14ac:dyDescent="0.25">
      <c r="A178" s="13" t="s">
        <v>10</v>
      </c>
      <c r="B178" s="353"/>
      <c r="C178" s="353"/>
    </row>
    <row r="179" spans="1:3" s="12" customFormat="1" ht="23.25" x14ac:dyDescent="0.25">
      <c r="A179" s="13" t="s">
        <v>14</v>
      </c>
      <c r="B179" s="353"/>
      <c r="C179" s="353"/>
    </row>
    <row r="180" spans="1:3" s="12" customFormat="1" x14ac:dyDescent="0.25">
      <c r="A180" s="13" t="s">
        <v>11</v>
      </c>
      <c r="B180" s="353">
        <v>96061</v>
      </c>
      <c r="C180" s="353">
        <v>96061</v>
      </c>
    </row>
    <row r="181" spans="1:3" s="12" customFormat="1" x14ac:dyDescent="0.25">
      <c r="A181" s="13" t="s">
        <v>12</v>
      </c>
      <c r="B181" s="353">
        <v>648760</v>
      </c>
      <c r="C181" s="353">
        <v>648760</v>
      </c>
    </row>
    <row r="182" spans="1:3" s="12" customFormat="1" x14ac:dyDescent="0.25">
      <c r="A182" s="13" t="s">
        <v>72</v>
      </c>
      <c r="B182" s="353">
        <v>23638.5</v>
      </c>
      <c r="C182" s="353">
        <v>23638.5</v>
      </c>
    </row>
    <row r="183" spans="1:3" s="12" customFormat="1" x14ac:dyDescent="0.25">
      <c r="A183" s="10" t="s">
        <v>5</v>
      </c>
      <c r="B183" s="353">
        <v>0</v>
      </c>
      <c r="C183" s="353">
        <v>0</v>
      </c>
    </row>
    <row r="184" spans="1:3" s="12" customFormat="1" ht="25.5" x14ac:dyDescent="0.25">
      <c r="A184" s="10" t="s">
        <v>6</v>
      </c>
      <c r="B184" s="353">
        <v>849026.5</v>
      </c>
      <c r="C184" s="353">
        <v>849026.5</v>
      </c>
    </row>
    <row r="185" spans="1:3" s="12" customFormat="1" ht="25.5" x14ac:dyDescent="0.25">
      <c r="A185" s="10" t="s">
        <v>7</v>
      </c>
      <c r="B185" s="353">
        <v>1578214</v>
      </c>
      <c r="C185" s="353">
        <v>1578214</v>
      </c>
    </row>
    <row r="186" spans="1:3" s="12" customFormat="1" x14ac:dyDescent="0.25">
      <c r="A186" s="14"/>
      <c r="B186" s="14"/>
      <c r="C186" s="14"/>
    </row>
    <row r="187" spans="1:3" s="12" customFormat="1" x14ac:dyDescent="0.25">
      <c r="A187" s="15" t="s">
        <v>0</v>
      </c>
      <c r="B187" s="15" t="s">
        <v>2</v>
      </c>
      <c r="C187" s="15" t="s">
        <v>3</v>
      </c>
    </row>
    <row r="188" spans="1:3" s="12" customFormat="1" x14ac:dyDescent="0.25">
      <c r="A188" s="15" t="s">
        <v>1</v>
      </c>
      <c r="B188" s="15">
        <v>2</v>
      </c>
      <c r="C188" s="15">
        <v>3</v>
      </c>
    </row>
    <row r="189" spans="1:3" s="12" customFormat="1" x14ac:dyDescent="0.25">
      <c r="A189" s="3" t="s">
        <v>29</v>
      </c>
      <c r="B189" s="8">
        <f>SUM(B191:B203)</f>
        <v>22145543.859999999</v>
      </c>
      <c r="C189" s="8">
        <f>SUM(C191:C203)</f>
        <v>22143780.52</v>
      </c>
    </row>
    <row r="190" spans="1:3" s="12" customFormat="1" x14ac:dyDescent="0.25">
      <c r="A190" s="10" t="s">
        <v>4</v>
      </c>
      <c r="B190" s="11"/>
      <c r="C190" s="11">
        <v>0</v>
      </c>
    </row>
    <row r="191" spans="1:3" s="12" customFormat="1" x14ac:dyDescent="0.25">
      <c r="A191" s="354" t="s">
        <v>8</v>
      </c>
      <c r="B191" s="359">
        <v>13741419.710000001</v>
      </c>
      <c r="C191" s="359">
        <v>13741419.710000001</v>
      </c>
    </row>
    <row r="192" spans="1:3" s="12" customFormat="1" ht="23.25" x14ac:dyDescent="0.25">
      <c r="A192" s="354" t="s">
        <v>109</v>
      </c>
      <c r="B192" s="359">
        <f>35310.74</f>
        <v>35310.74</v>
      </c>
      <c r="C192" s="359">
        <f>B192</f>
        <v>35310.74</v>
      </c>
    </row>
    <row r="193" spans="1:3" s="12" customFormat="1" ht="23.25" x14ac:dyDescent="0.25">
      <c r="A193" s="354" t="s">
        <v>49</v>
      </c>
      <c r="B193" s="359">
        <v>4812</v>
      </c>
      <c r="C193" s="359">
        <v>4812</v>
      </c>
    </row>
    <row r="194" spans="1:3" s="12" customFormat="1" x14ac:dyDescent="0.25">
      <c r="A194" s="354" t="s">
        <v>9</v>
      </c>
      <c r="B194" s="359">
        <v>4100269.55</v>
      </c>
      <c r="C194" s="359">
        <v>4098506.21</v>
      </c>
    </row>
    <row r="195" spans="1:3" s="12" customFormat="1" x14ac:dyDescent="0.25">
      <c r="A195" s="354" t="s">
        <v>10</v>
      </c>
      <c r="B195" s="359">
        <v>25926.09</v>
      </c>
      <c r="C195" s="359">
        <f>B195</f>
        <v>25926.09</v>
      </c>
    </row>
    <row r="196" spans="1:3" s="12" customFormat="1" x14ac:dyDescent="0.25">
      <c r="A196" s="354" t="s">
        <v>11</v>
      </c>
      <c r="B196" s="359">
        <v>258784.54</v>
      </c>
      <c r="C196" s="359">
        <v>258784.54</v>
      </c>
    </row>
    <row r="197" spans="1:3" s="12" customFormat="1" x14ac:dyDescent="0.25">
      <c r="A197" s="354" t="s">
        <v>12</v>
      </c>
      <c r="B197" s="359">
        <v>759879.7</v>
      </c>
      <c r="C197" s="359">
        <v>759879.7</v>
      </c>
    </row>
    <row r="198" spans="1:3" s="12" customFormat="1" x14ac:dyDescent="0.25">
      <c r="A198" s="355" t="s">
        <v>5</v>
      </c>
      <c r="B198" s="359">
        <v>32668.43</v>
      </c>
      <c r="C198" s="359">
        <v>32668.43</v>
      </c>
    </row>
    <row r="199" spans="1:3" s="12" customFormat="1" x14ac:dyDescent="0.25">
      <c r="A199" s="355" t="s">
        <v>72</v>
      </c>
      <c r="B199" s="359">
        <v>23282.36</v>
      </c>
      <c r="C199" s="359">
        <f>B199</f>
        <v>23282.36</v>
      </c>
    </row>
    <row r="200" spans="1:3" s="12" customFormat="1" ht="25.5" x14ac:dyDescent="0.25">
      <c r="A200" s="355" t="s">
        <v>6</v>
      </c>
      <c r="B200" s="359">
        <f>C200</f>
        <v>197808.1</v>
      </c>
      <c r="C200" s="359">
        <v>197808.1</v>
      </c>
    </row>
    <row r="201" spans="1:3" s="12" customFormat="1" ht="25.5" x14ac:dyDescent="0.25">
      <c r="A201" s="355" t="s">
        <v>7</v>
      </c>
      <c r="B201" s="359">
        <v>2613336.5299999998</v>
      </c>
      <c r="C201" s="359">
        <f>B201</f>
        <v>2613336.5299999998</v>
      </c>
    </row>
    <row r="202" spans="1:3" s="12" customFormat="1" x14ac:dyDescent="0.25">
      <c r="A202" s="293" t="s">
        <v>16</v>
      </c>
      <c r="B202" s="359">
        <v>230220</v>
      </c>
      <c r="C202" s="359">
        <v>230220</v>
      </c>
    </row>
    <row r="203" spans="1:3" s="12" customFormat="1" x14ac:dyDescent="0.25">
      <c r="A203" s="293" t="s">
        <v>15</v>
      </c>
      <c r="B203" s="359">
        <v>121826.11</v>
      </c>
      <c r="C203" s="359">
        <v>121826.11</v>
      </c>
    </row>
    <row r="204" spans="1:3" s="12" customFormat="1" x14ac:dyDescent="0.25">
      <c r="A204" s="356"/>
      <c r="B204" s="305"/>
      <c r="C204" s="305"/>
    </row>
    <row r="205" spans="1:3" s="12" customFormat="1" x14ac:dyDescent="0.25">
      <c r="A205" s="14"/>
      <c r="B205" s="14"/>
      <c r="C205" s="14"/>
    </row>
    <row r="206" spans="1:3" s="12" customFormat="1" x14ac:dyDescent="0.25">
      <c r="A206" s="15" t="s">
        <v>0</v>
      </c>
      <c r="B206" s="15" t="s">
        <v>2</v>
      </c>
      <c r="C206" s="15" t="s">
        <v>3</v>
      </c>
    </row>
    <row r="207" spans="1:3" s="12" customFormat="1" x14ac:dyDescent="0.25">
      <c r="A207" s="15" t="s">
        <v>1</v>
      </c>
      <c r="B207" s="15">
        <v>2</v>
      </c>
      <c r="C207" s="15">
        <v>3</v>
      </c>
    </row>
    <row r="208" spans="1:3" s="12" customFormat="1" x14ac:dyDescent="0.25">
      <c r="A208" s="3" t="s">
        <v>36</v>
      </c>
      <c r="B208" s="349">
        <f>B210+B212+B213+B215+B216+B217+B218+B219+B220+B211+B214+B222</f>
        <v>8581468.2299999986</v>
      </c>
      <c r="C208" s="349">
        <f>C210+C212+C213+C215+C216+C217+C218+C219+C220+C211+C214+C222</f>
        <v>8580570.709999999</v>
      </c>
    </row>
    <row r="209" spans="1:3" s="12" customFormat="1" x14ac:dyDescent="0.25">
      <c r="A209" s="10" t="s">
        <v>4</v>
      </c>
      <c r="B209" s="259"/>
      <c r="C209" s="259"/>
    </row>
    <row r="210" spans="1:3" s="12" customFormat="1" x14ac:dyDescent="0.25">
      <c r="A210" s="351" t="s">
        <v>8</v>
      </c>
      <c r="B210" s="353">
        <v>6099723.4100000001</v>
      </c>
      <c r="C210" s="353">
        <v>6099723.4100000001</v>
      </c>
    </row>
    <row r="211" spans="1:3" s="12" customFormat="1" x14ac:dyDescent="0.25">
      <c r="A211" s="351" t="s">
        <v>13</v>
      </c>
      <c r="B211" s="353">
        <v>3759</v>
      </c>
      <c r="C211" s="353">
        <v>3759</v>
      </c>
    </row>
    <row r="212" spans="1:3" s="12" customFormat="1" x14ac:dyDescent="0.25">
      <c r="A212" s="351" t="s">
        <v>9</v>
      </c>
      <c r="B212" s="353">
        <v>1834885</v>
      </c>
      <c r="C212" s="353">
        <v>1834878.12</v>
      </c>
    </row>
    <row r="213" spans="1:3" s="12" customFormat="1" ht="23.25" x14ac:dyDescent="0.25">
      <c r="A213" s="351" t="s">
        <v>84</v>
      </c>
      <c r="B213" s="353">
        <v>9391.59</v>
      </c>
      <c r="C213" s="353">
        <v>9391.59</v>
      </c>
    </row>
    <row r="214" spans="1:3" s="12" customFormat="1" x14ac:dyDescent="0.25">
      <c r="A214" s="351" t="s">
        <v>10</v>
      </c>
      <c r="B214" s="353">
        <v>31815.77</v>
      </c>
      <c r="C214" s="353">
        <v>31515.77</v>
      </c>
    </row>
    <row r="215" spans="1:3" s="12" customFormat="1" ht="23.25" x14ac:dyDescent="0.25">
      <c r="A215" s="351" t="s">
        <v>14</v>
      </c>
      <c r="B215" s="353">
        <v>0</v>
      </c>
      <c r="C215" s="353"/>
    </row>
    <row r="216" spans="1:3" s="12" customFormat="1" x14ac:dyDescent="0.25">
      <c r="A216" s="351" t="s">
        <v>15</v>
      </c>
      <c r="B216" s="353">
        <v>84698.34</v>
      </c>
      <c r="C216" s="353">
        <v>84208.59</v>
      </c>
    </row>
    <row r="217" spans="1:3" s="12" customFormat="1" x14ac:dyDescent="0.25">
      <c r="A217" s="351" t="s">
        <v>11</v>
      </c>
      <c r="B217" s="353">
        <v>78543.7</v>
      </c>
      <c r="C217" s="353">
        <v>78543.7</v>
      </c>
    </row>
    <row r="218" spans="1:3" s="12" customFormat="1" x14ac:dyDescent="0.25">
      <c r="A218" s="351" t="s">
        <v>12</v>
      </c>
      <c r="B218" s="353">
        <v>55844</v>
      </c>
      <c r="C218" s="353">
        <v>55844</v>
      </c>
    </row>
    <row r="219" spans="1:3" s="12" customFormat="1" x14ac:dyDescent="0.25">
      <c r="A219" s="351" t="s">
        <v>72</v>
      </c>
      <c r="B219" s="353">
        <v>8317.51</v>
      </c>
      <c r="C219" s="353">
        <v>8317.51</v>
      </c>
    </row>
    <row r="220" spans="1:3" s="12" customFormat="1" x14ac:dyDescent="0.25">
      <c r="A220" s="352" t="s">
        <v>5</v>
      </c>
      <c r="B220" s="353">
        <v>22801</v>
      </c>
      <c r="C220" s="353">
        <v>22700.26</v>
      </c>
    </row>
    <row r="221" spans="1:3" s="12" customFormat="1" ht="25.5" x14ac:dyDescent="0.25">
      <c r="A221" s="352" t="s">
        <v>6</v>
      </c>
      <c r="B221" s="353">
        <v>0</v>
      </c>
      <c r="C221" s="353">
        <v>0</v>
      </c>
    </row>
    <row r="222" spans="1:3" s="12" customFormat="1" ht="25.5" x14ac:dyDescent="0.25">
      <c r="A222" s="352" t="s">
        <v>7</v>
      </c>
      <c r="B222" s="353">
        <v>351688.91</v>
      </c>
      <c r="C222" s="353">
        <v>351688.76</v>
      </c>
    </row>
    <row r="223" spans="1:3" s="12" customFormat="1" x14ac:dyDescent="0.25">
      <c r="A223" s="10"/>
      <c r="B223" s="350"/>
      <c r="C223" s="350"/>
    </row>
    <row r="224" spans="1:3" s="12" customFormat="1" x14ac:dyDescent="0.25">
      <c r="A224" s="15" t="s">
        <v>0</v>
      </c>
      <c r="B224" s="15" t="s">
        <v>2</v>
      </c>
      <c r="C224" s="15" t="s">
        <v>3</v>
      </c>
    </row>
    <row r="225" spans="1:3" s="12" customFormat="1" x14ac:dyDescent="0.25">
      <c r="A225" s="15" t="s">
        <v>1</v>
      </c>
      <c r="B225" s="15">
        <v>2</v>
      </c>
      <c r="C225" s="15">
        <v>3</v>
      </c>
    </row>
    <row r="226" spans="1:3" s="12" customFormat="1" x14ac:dyDescent="0.25">
      <c r="A226" s="3" t="s">
        <v>31</v>
      </c>
      <c r="B226" s="349">
        <f>SUM(B228:B239)</f>
        <v>5650610.5600000005</v>
      </c>
      <c r="C226" s="349">
        <f>SUM(C228:C239)</f>
        <v>5641727.040000001</v>
      </c>
    </row>
    <row r="227" spans="1:3" s="12" customFormat="1" x14ac:dyDescent="0.25">
      <c r="A227" s="10" t="s">
        <v>4</v>
      </c>
      <c r="B227" s="259"/>
      <c r="C227" s="259"/>
    </row>
    <row r="228" spans="1:3" s="12" customFormat="1" x14ac:dyDescent="0.25">
      <c r="A228" s="351" t="s">
        <v>8</v>
      </c>
      <c r="B228" s="353">
        <v>3975255</v>
      </c>
      <c r="C228" s="343">
        <v>3971394.96</v>
      </c>
    </row>
    <row r="229" spans="1:3" s="12" customFormat="1" x14ac:dyDescent="0.25">
      <c r="A229" s="351" t="s">
        <v>13</v>
      </c>
      <c r="B229" s="353">
        <v>200</v>
      </c>
      <c r="C229" s="343">
        <v>200</v>
      </c>
    </row>
    <row r="230" spans="1:3" s="12" customFormat="1" x14ac:dyDescent="0.25">
      <c r="A230" s="351" t="s">
        <v>9</v>
      </c>
      <c r="B230" s="353">
        <v>1198684.96</v>
      </c>
      <c r="C230" s="343">
        <v>1198607.52</v>
      </c>
    </row>
    <row r="231" spans="1:3" s="12" customFormat="1" x14ac:dyDescent="0.25">
      <c r="A231" s="351" t="s">
        <v>106</v>
      </c>
      <c r="B231" s="353">
        <v>3860.04</v>
      </c>
      <c r="C231" s="343">
        <v>3860.04</v>
      </c>
    </row>
    <row r="232" spans="1:3" s="12" customFormat="1" x14ac:dyDescent="0.25">
      <c r="A232" s="351" t="s">
        <v>10</v>
      </c>
      <c r="B232" s="353">
        <v>10848.49</v>
      </c>
      <c r="C232" s="344">
        <v>10721.82</v>
      </c>
    </row>
    <row r="233" spans="1:3" s="12" customFormat="1" x14ac:dyDescent="0.25">
      <c r="A233" s="351" t="s">
        <v>30</v>
      </c>
      <c r="B233" s="353">
        <v>56146.5</v>
      </c>
      <c r="C233" s="343">
        <v>52262.76</v>
      </c>
    </row>
    <row r="234" spans="1:3" s="12" customFormat="1" x14ac:dyDescent="0.25">
      <c r="A234" s="351" t="s">
        <v>11</v>
      </c>
      <c r="B234" s="353">
        <v>16531.95</v>
      </c>
      <c r="C234" s="343">
        <v>16384.95</v>
      </c>
    </row>
    <row r="235" spans="1:3" s="12" customFormat="1" x14ac:dyDescent="0.25">
      <c r="A235" s="351" t="s">
        <v>12</v>
      </c>
      <c r="B235" s="353">
        <v>141508</v>
      </c>
      <c r="C235" s="343">
        <v>141095</v>
      </c>
    </row>
    <row r="236" spans="1:3" s="12" customFormat="1" x14ac:dyDescent="0.25">
      <c r="A236" s="351" t="s">
        <v>82</v>
      </c>
      <c r="B236" s="343">
        <v>8014.59</v>
      </c>
      <c r="C236" s="343">
        <v>8014.59</v>
      </c>
    </row>
    <row r="237" spans="1:3" s="12" customFormat="1" x14ac:dyDescent="0.25">
      <c r="A237" s="352" t="s">
        <v>5</v>
      </c>
      <c r="B237" s="353">
        <v>6392</v>
      </c>
      <c r="C237" s="343">
        <v>6017</v>
      </c>
    </row>
    <row r="238" spans="1:3" s="12" customFormat="1" ht="25.5" x14ac:dyDescent="0.25">
      <c r="A238" s="352" t="s">
        <v>6</v>
      </c>
      <c r="B238" s="353"/>
      <c r="C238" s="343"/>
    </row>
    <row r="239" spans="1:3" s="12" customFormat="1" ht="25.5" x14ac:dyDescent="0.25">
      <c r="A239" s="352" t="s">
        <v>7</v>
      </c>
      <c r="B239" s="343">
        <v>233169.03</v>
      </c>
      <c r="C239" s="343">
        <v>233168.4</v>
      </c>
    </row>
    <row r="240" spans="1:3" s="12" customFormat="1" x14ac:dyDescent="0.25">
      <c r="A240" s="14"/>
      <c r="B240" s="14"/>
      <c r="C240" s="14"/>
    </row>
    <row r="241" spans="1:3" s="12" customFormat="1" x14ac:dyDescent="0.25">
      <c r="A241" s="15" t="s">
        <v>0</v>
      </c>
      <c r="B241" s="15" t="s">
        <v>2</v>
      </c>
      <c r="C241" s="15" t="s">
        <v>3</v>
      </c>
    </row>
    <row r="242" spans="1:3" s="12" customFormat="1" x14ac:dyDescent="0.25">
      <c r="A242" s="15" t="s">
        <v>1</v>
      </c>
      <c r="B242" s="15">
        <v>2</v>
      </c>
      <c r="C242" s="15">
        <v>3</v>
      </c>
    </row>
    <row r="243" spans="1:3" s="12" customFormat="1" ht="25.5" x14ac:dyDescent="0.25">
      <c r="A243" s="3" t="s">
        <v>34</v>
      </c>
      <c r="B243" s="343">
        <f>SUM(B245:B257)</f>
        <v>42790650</v>
      </c>
      <c r="C243" s="343">
        <f>SUM(C245:C257)</f>
        <v>42789202.18</v>
      </c>
    </row>
    <row r="244" spans="1:3" s="12" customFormat="1" x14ac:dyDescent="0.25">
      <c r="A244" s="10" t="s">
        <v>4</v>
      </c>
      <c r="B244" s="343"/>
      <c r="C244" s="343"/>
    </row>
    <row r="245" spans="1:3" s="12" customFormat="1" x14ac:dyDescent="0.25">
      <c r="A245" s="13" t="s">
        <v>8</v>
      </c>
      <c r="B245" s="343">
        <v>27433650</v>
      </c>
      <c r="C245" s="343">
        <v>27433650</v>
      </c>
    </row>
    <row r="246" spans="1:3" s="12" customFormat="1" x14ac:dyDescent="0.25">
      <c r="A246" s="13" t="s">
        <v>13</v>
      </c>
      <c r="B246" s="343">
        <v>21100</v>
      </c>
      <c r="C246" s="343">
        <v>21100</v>
      </c>
    </row>
    <row r="247" spans="1:3" s="12" customFormat="1" x14ac:dyDescent="0.25">
      <c r="A247" s="13" t="s">
        <v>9</v>
      </c>
      <c r="B247" s="343">
        <v>8205368</v>
      </c>
      <c r="C247" s="343">
        <v>8203920.1800000016</v>
      </c>
    </row>
    <row r="248" spans="1:3" s="12" customFormat="1" x14ac:dyDescent="0.25">
      <c r="A248" s="13" t="s">
        <v>10</v>
      </c>
      <c r="B248" s="343">
        <v>17755</v>
      </c>
      <c r="C248" s="343">
        <v>17755</v>
      </c>
    </row>
    <row r="249" spans="1:3" s="12" customFormat="1" x14ac:dyDescent="0.25">
      <c r="A249" s="13" t="s">
        <v>15</v>
      </c>
      <c r="B249" s="343">
        <v>1559.34</v>
      </c>
      <c r="C249" s="343">
        <v>1559.34</v>
      </c>
    </row>
    <row r="250" spans="1:3" s="12" customFormat="1" x14ac:dyDescent="0.25">
      <c r="A250" s="13" t="s">
        <v>33</v>
      </c>
      <c r="B250" s="343"/>
      <c r="C250" s="343"/>
    </row>
    <row r="251" spans="1:3" s="12" customFormat="1" x14ac:dyDescent="0.25">
      <c r="A251" s="13" t="s">
        <v>11</v>
      </c>
      <c r="B251" s="343">
        <v>278870</v>
      </c>
      <c r="C251" s="343">
        <v>278870</v>
      </c>
    </row>
    <row r="252" spans="1:3" s="12" customFormat="1" x14ac:dyDescent="0.25">
      <c r="A252" s="13" t="s">
        <v>12</v>
      </c>
      <c r="B252" s="343">
        <v>882715.04</v>
      </c>
      <c r="C252" s="343">
        <v>882715.04</v>
      </c>
    </row>
    <row r="253" spans="1:3" s="12" customFormat="1" x14ac:dyDescent="0.25">
      <c r="A253" s="10" t="s">
        <v>5</v>
      </c>
      <c r="B253" s="343"/>
      <c r="C253" s="343"/>
    </row>
    <row r="254" spans="1:3" s="12" customFormat="1" ht="25.5" x14ac:dyDescent="0.25">
      <c r="A254" s="10" t="s">
        <v>6</v>
      </c>
      <c r="B254" s="343">
        <v>2973140.73</v>
      </c>
      <c r="C254" s="343">
        <v>2973140.73</v>
      </c>
    </row>
    <row r="255" spans="1:3" s="12" customFormat="1" ht="25.5" x14ac:dyDescent="0.25">
      <c r="A255" s="10" t="s">
        <v>7</v>
      </c>
      <c r="B255" s="343">
        <v>2943309.89</v>
      </c>
      <c r="C255" s="343">
        <v>2943309.89</v>
      </c>
    </row>
    <row r="256" spans="1:3" s="12" customFormat="1" x14ac:dyDescent="0.25">
      <c r="A256" s="6" t="s">
        <v>37</v>
      </c>
      <c r="B256" s="350">
        <v>27888</v>
      </c>
      <c r="C256" s="353">
        <v>27888</v>
      </c>
    </row>
    <row r="257" spans="1:3" s="12" customFormat="1" x14ac:dyDescent="0.25">
      <c r="A257" s="6" t="s">
        <v>38</v>
      </c>
      <c r="B257" s="350">
        <v>5294</v>
      </c>
      <c r="C257" s="350">
        <v>5294</v>
      </c>
    </row>
    <row r="258" spans="1:3" s="12" customFormat="1" x14ac:dyDescent="0.25">
      <c r="A258" s="14"/>
      <c r="B258" s="14"/>
      <c r="C258" s="14"/>
    </row>
    <row r="259" spans="1:3" s="12" customFormat="1" x14ac:dyDescent="0.25">
      <c r="A259" s="15" t="s">
        <v>0</v>
      </c>
      <c r="B259" s="15" t="s">
        <v>2</v>
      </c>
      <c r="C259" s="15" t="s">
        <v>3</v>
      </c>
    </row>
    <row r="260" spans="1:3" s="12" customFormat="1" x14ac:dyDescent="0.25">
      <c r="A260" s="15" t="s">
        <v>1</v>
      </c>
      <c r="B260" s="15">
        <v>2</v>
      </c>
      <c r="C260" s="15">
        <v>3</v>
      </c>
    </row>
    <row r="261" spans="1:3" s="12" customFormat="1" ht="25.5" x14ac:dyDescent="0.25">
      <c r="A261" s="3" t="s">
        <v>39</v>
      </c>
      <c r="B261" s="8">
        <f>SUM(B263:B276)</f>
        <v>38856850</v>
      </c>
      <c r="C261" s="8">
        <f>SUM(C263:C275)</f>
        <v>38856850</v>
      </c>
    </row>
    <row r="262" spans="1:3" s="12" customFormat="1" x14ac:dyDescent="0.25">
      <c r="A262" s="10" t="s">
        <v>4</v>
      </c>
      <c r="B262" s="11"/>
      <c r="C262" s="11"/>
    </row>
    <row r="263" spans="1:3" s="12" customFormat="1" x14ac:dyDescent="0.25">
      <c r="A263" s="33" t="s">
        <v>8</v>
      </c>
      <c r="B263" s="359">
        <v>23992685</v>
      </c>
      <c r="C263" s="359">
        <v>23992685</v>
      </c>
    </row>
    <row r="264" spans="1:3" s="12" customFormat="1" x14ac:dyDescent="0.25">
      <c r="A264" s="33" t="s">
        <v>103</v>
      </c>
      <c r="B264" s="359"/>
      <c r="C264" s="359"/>
    </row>
    <row r="265" spans="1:3" s="12" customFormat="1" x14ac:dyDescent="0.25">
      <c r="A265" s="33" t="s">
        <v>9</v>
      </c>
      <c r="B265" s="359">
        <v>56624</v>
      </c>
      <c r="C265" s="359">
        <v>56624</v>
      </c>
    </row>
    <row r="266" spans="1:3" s="12" customFormat="1" x14ac:dyDescent="0.25">
      <c r="A266" s="33" t="s">
        <v>10</v>
      </c>
      <c r="B266" s="359">
        <v>7151591</v>
      </c>
      <c r="C266" s="359">
        <v>7151591</v>
      </c>
    </row>
    <row r="267" spans="1:3" s="12" customFormat="1" x14ac:dyDescent="0.25">
      <c r="A267" s="33" t="s">
        <v>15</v>
      </c>
      <c r="B267" s="359">
        <v>53725.279999999999</v>
      </c>
      <c r="C267" s="359">
        <v>53725.279999999999</v>
      </c>
    </row>
    <row r="268" spans="1:3" s="12" customFormat="1" ht="23.25" x14ac:dyDescent="0.25">
      <c r="A268" s="33" t="s">
        <v>104</v>
      </c>
      <c r="B268" s="359">
        <v>111670.47</v>
      </c>
      <c r="C268" s="359">
        <v>111670.47</v>
      </c>
    </row>
    <row r="269" spans="1:3" s="12" customFormat="1" x14ac:dyDescent="0.25">
      <c r="A269" s="33" t="s">
        <v>11</v>
      </c>
      <c r="B269" s="359"/>
      <c r="C269" s="359"/>
    </row>
    <row r="270" spans="1:3" s="12" customFormat="1" x14ac:dyDescent="0.25">
      <c r="A270" s="33" t="s">
        <v>12</v>
      </c>
      <c r="B270" s="359">
        <v>1339509.8700000001</v>
      </c>
      <c r="C270" s="359">
        <v>1339509.8700000001</v>
      </c>
    </row>
    <row r="271" spans="1:3" s="12" customFormat="1" x14ac:dyDescent="0.25">
      <c r="A271" s="33" t="s">
        <v>72</v>
      </c>
      <c r="B271" s="359">
        <v>985722.62</v>
      </c>
      <c r="C271" s="359">
        <v>985722.62</v>
      </c>
    </row>
    <row r="272" spans="1:3" s="12" customFormat="1" x14ac:dyDescent="0.25">
      <c r="A272" s="33" t="s">
        <v>97</v>
      </c>
      <c r="B272" s="359">
        <v>53155.23</v>
      </c>
      <c r="C272" s="359">
        <v>53155.23</v>
      </c>
    </row>
    <row r="273" spans="1:3" s="12" customFormat="1" x14ac:dyDescent="0.25">
      <c r="A273" s="33" t="s">
        <v>5</v>
      </c>
      <c r="B273" s="359">
        <v>41587</v>
      </c>
      <c r="C273" s="359">
        <v>41587</v>
      </c>
    </row>
    <row r="274" spans="1:3" s="12" customFormat="1" ht="23.25" x14ac:dyDescent="0.25">
      <c r="A274" s="33" t="s">
        <v>6</v>
      </c>
      <c r="B274" s="359">
        <v>2873783.33</v>
      </c>
      <c r="C274" s="359">
        <v>2873783.33</v>
      </c>
    </row>
    <row r="275" spans="1:3" s="12" customFormat="1" ht="23.25" x14ac:dyDescent="0.25">
      <c r="A275" s="33" t="s">
        <v>7</v>
      </c>
      <c r="B275" s="359">
        <v>2196796.2000000002</v>
      </c>
      <c r="C275" s="359">
        <v>2196796.2000000002</v>
      </c>
    </row>
    <row r="276" spans="1:3" s="12" customFormat="1" x14ac:dyDescent="0.25">
      <c r="A276" s="14"/>
      <c r="B276" s="14"/>
      <c r="C276" s="14"/>
    </row>
    <row r="277" spans="1:3" s="12" customFormat="1" x14ac:dyDescent="0.25">
      <c r="A277" s="27" t="s">
        <v>0</v>
      </c>
      <c r="B277" s="27" t="s">
        <v>2</v>
      </c>
      <c r="C277" s="27" t="s">
        <v>3</v>
      </c>
    </row>
    <row r="278" spans="1:3" s="12" customFormat="1" ht="15.75" thickBot="1" x14ac:dyDescent="0.3">
      <c r="A278" s="27" t="s">
        <v>1</v>
      </c>
      <c r="B278" s="28" t="s">
        <v>40</v>
      </c>
      <c r="C278" s="28" t="s">
        <v>41</v>
      </c>
    </row>
    <row r="279" spans="1:3" s="12" customFormat="1" x14ac:dyDescent="0.25">
      <c r="A279" s="29" t="s">
        <v>42</v>
      </c>
      <c r="B279" s="81">
        <f>SUM(B281:B294)</f>
        <v>96818400.000000015</v>
      </c>
      <c r="C279" s="81">
        <f>SUM(C281:C294)</f>
        <v>96818400.000000015</v>
      </c>
    </row>
    <row r="280" spans="1:3" s="12" customFormat="1" x14ac:dyDescent="0.25">
      <c r="A280" s="31" t="s">
        <v>4</v>
      </c>
      <c r="B280" s="82"/>
      <c r="C280" s="82"/>
    </row>
    <row r="281" spans="1:3" s="12" customFormat="1" x14ac:dyDescent="0.25">
      <c r="A281" s="33" t="s">
        <v>8</v>
      </c>
      <c r="B281" s="343">
        <v>28025000</v>
      </c>
      <c r="C281" s="343">
        <v>28025000</v>
      </c>
    </row>
    <row r="282" spans="1:3" s="12" customFormat="1" x14ac:dyDescent="0.25">
      <c r="A282" s="33" t="s">
        <v>13</v>
      </c>
      <c r="B282" s="343">
        <v>144300</v>
      </c>
      <c r="C282" s="343">
        <v>144300</v>
      </c>
    </row>
    <row r="283" spans="1:3" s="12" customFormat="1" x14ac:dyDescent="0.25">
      <c r="A283" s="33" t="s">
        <v>9</v>
      </c>
      <c r="B283" s="343">
        <v>8448123.7699999996</v>
      </c>
      <c r="C283" s="343">
        <v>8448123.7699999996</v>
      </c>
    </row>
    <row r="284" spans="1:3" s="12" customFormat="1" x14ac:dyDescent="0.25">
      <c r="A284" s="33" t="s">
        <v>10</v>
      </c>
      <c r="B284" s="343">
        <v>194405.37</v>
      </c>
      <c r="C284" s="343">
        <v>194405.37</v>
      </c>
    </row>
    <row r="285" spans="1:3" s="12" customFormat="1" ht="23.25" x14ac:dyDescent="0.25">
      <c r="A285" s="33" t="s">
        <v>14</v>
      </c>
      <c r="B285" s="343">
        <v>31192.2</v>
      </c>
      <c r="C285" s="343">
        <v>31192.2</v>
      </c>
    </row>
    <row r="286" spans="1:3" s="12" customFormat="1" x14ac:dyDescent="0.25">
      <c r="A286" s="13" t="s">
        <v>15</v>
      </c>
      <c r="B286" s="343">
        <v>693655.99</v>
      </c>
      <c r="C286" s="343">
        <v>693655.99</v>
      </c>
    </row>
    <row r="287" spans="1:3" s="12" customFormat="1" x14ac:dyDescent="0.25">
      <c r="A287" s="13" t="s">
        <v>91</v>
      </c>
      <c r="B287" s="343">
        <v>300000</v>
      </c>
      <c r="C287" s="343">
        <v>300000</v>
      </c>
    </row>
    <row r="288" spans="1:3" s="12" customFormat="1" x14ac:dyDescent="0.25">
      <c r="A288" s="33" t="s">
        <v>11</v>
      </c>
      <c r="B288" s="343">
        <v>2669792.39</v>
      </c>
      <c r="C288" s="343">
        <v>2669792.39</v>
      </c>
    </row>
    <row r="289" spans="1:3" s="12" customFormat="1" x14ac:dyDescent="0.25">
      <c r="A289" s="33" t="s">
        <v>12</v>
      </c>
      <c r="B289" s="343">
        <v>44002539.359999999</v>
      </c>
      <c r="C289" s="343">
        <v>44002539.359999999</v>
      </c>
    </row>
    <row r="290" spans="1:3" s="12" customFormat="1" ht="25.5" x14ac:dyDescent="0.25">
      <c r="A290" s="310" t="s">
        <v>85</v>
      </c>
      <c r="B290" s="343">
        <v>33476.67</v>
      </c>
      <c r="C290" s="343">
        <v>33476.67</v>
      </c>
    </row>
    <row r="291" spans="1:3" s="12" customFormat="1" ht="25.5" x14ac:dyDescent="0.25">
      <c r="A291" s="310" t="s">
        <v>86</v>
      </c>
      <c r="B291" s="343">
        <v>93376.23</v>
      </c>
      <c r="C291" s="343">
        <v>93376.23</v>
      </c>
    </row>
    <row r="292" spans="1:3" s="12" customFormat="1" x14ac:dyDescent="0.25">
      <c r="A292" s="310" t="s">
        <v>5</v>
      </c>
      <c r="B292" s="343">
        <v>340253.48</v>
      </c>
      <c r="C292" s="343">
        <v>340253.48</v>
      </c>
    </row>
    <row r="293" spans="1:3" s="12" customFormat="1" x14ac:dyDescent="0.25">
      <c r="A293" s="310" t="s">
        <v>87</v>
      </c>
      <c r="B293" s="343">
        <v>7954095.29</v>
      </c>
      <c r="C293" s="343">
        <v>7954095.29</v>
      </c>
    </row>
    <row r="294" spans="1:3" s="12" customFormat="1" x14ac:dyDescent="0.25">
      <c r="A294" s="310" t="s">
        <v>88</v>
      </c>
      <c r="B294" s="343">
        <v>3888189.25</v>
      </c>
      <c r="C294" s="343">
        <v>3888189.25</v>
      </c>
    </row>
    <row r="295" spans="1:3" s="12" customFormat="1" x14ac:dyDescent="0.25">
      <c r="A295" s="309"/>
      <c r="B295" s="300"/>
      <c r="C295" s="300"/>
    </row>
    <row r="296" spans="1:3" s="12" customFormat="1" x14ac:dyDescent="0.25">
      <c r="A296" s="27" t="s">
        <v>0</v>
      </c>
      <c r="B296" s="27" t="s">
        <v>2</v>
      </c>
      <c r="C296" s="27" t="s">
        <v>3</v>
      </c>
    </row>
    <row r="297" spans="1:3" s="12" customFormat="1" ht="15.75" thickBot="1" x14ac:dyDescent="0.3">
      <c r="A297" s="27" t="s">
        <v>1</v>
      </c>
      <c r="B297" s="28" t="s">
        <v>40</v>
      </c>
      <c r="C297" s="28" t="s">
        <v>41</v>
      </c>
    </row>
    <row r="298" spans="1:3" s="12" customFormat="1" x14ac:dyDescent="0.25">
      <c r="A298" s="42" t="s">
        <v>45</v>
      </c>
      <c r="B298" s="87">
        <f>SUM(B300:B312)</f>
        <v>125377506</v>
      </c>
      <c r="C298" s="87">
        <f>SUM(C300:C312)</f>
        <v>125377506</v>
      </c>
    </row>
    <row r="299" spans="1:3" s="12" customFormat="1" x14ac:dyDescent="0.25">
      <c r="A299" s="44" t="s">
        <v>4</v>
      </c>
      <c r="B299" s="88"/>
      <c r="C299" s="88"/>
    </row>
    <row r="300" spans="1:3" s="12" customFormat="1" x14ac:dyDescent="0.25">
      <c r="A300" s="284" t="s">
        <v>8</v>
      </c>
      <c r="B300" s="343">
        <v>18578101</v>
      </c>
      <c r="C300" s="343">
        <v>18578101</v>
      </c>
    </row>
    <row r="301" spans="1:3" s="12" customFormat="1" x14ac:dyDescent="0.25">
      <c r="A301" s="346" t="s">
        <v>47</v>
      </c>
      <c r="B301" s="343">
        <v>400</v>
      </c>
      <c r="C301" s="343">
        <v>400</v>
      </c>
    </row>
    <row r="302" spans="1:3" s="12" customFormat="1" x14ac:dyDescent="0.25">
      <c r="A302" s="284" t="s">
        <v>9</v>
      </c>
      <c r="B302" s="343">
        <v>5540834</v>
      </c>
      <c r="C302" s="343">
        <v>5540834</v>
      </c>
    </row>
    <row r="303" spans="1:3" s="12" customFormat="1" x14ac:dyDescent="0.25">
      <c r="A303" s="284" t="s">
        <v>10</v>
      </c>
      <c r="B303" s="343">
        <v>84431.83</v>
      </c>
      <c r="C303" s="343">
        <v>84431.83</v>
      </c>
    </row>
    <row r="304" spans="1:3" s="12" customFormat="1" x14ac:dyDescent="0.25">
      <c r="A304" s="284" t="s">
        <v>44</v>
      </c>
      <c r="B304" s="343">
        <v>6000</v>
      </c>
      <c r="C304" s="343">
        <v>6000</v>
      </c>
    </row>
    <row r="305" spans="1:3" s="12" customFormat="1" x14ac:dyDescent="0.25">
      <c r="A305" s="284" t="s">
        <v>15</v>
      </c>
      <c r="B305" s="343">
        <v>219384.22</v>
      </c>
      <c r="C305" s="343">
        <v>219384.22</v>
      </c>
    </row>
    <row r="306" spans="1:3" s="12" customFormat="1" x14ac:dyDescent="0.25">
      <c r="A306" s="284" t="s">
        <v>72</v>
      </c>
      <c r="B306" s="343">
        <v>32378.7</v>
      </c>
      <c r="C306" s="343">
        <v>32378.7</v>
      </c>
    </row>
    <row r="307" spans="1:3" s="12" customFormat="1" x14ac:dyDescent="0.25">
      <c r="A307" s="284" t="s">
        <v>11</v>
      </c>
      <c r="B307" s="343">
        <v>28576139.690000001</v>
      </c>
      <c r="C307" s="343">
        <v>28576139.690000001</v>
      </c>
    </row>
    <row r="308" spans="1:3" s="12" customFormat="1" x14ac:dyDescent="0.25">
      <c r="A308" s="284" t="s">
        <v>12</v>
      </c>
      <c r="B308" s="343">
        <v>10055469.76</v>
      </c>
      <c r="C308" s="343">
        <v>10055469.76</v>
      </c>
    </row>
    <row r="309" spans="1:3" s="12" customFormat="1" x14ac:dyDescent="0.25">
      <c r="A309" s="285" t="s">
        <v>5</v>
      </c>
      <c r="B309" s="343">
        <v>38417165.539999999</v>
      </c>
      <c r="C309" s="343">
        <v>38417165.539999999</v>
      </c>
    </row>
    <row r="310" spans="1:3" s="12" customFormat="1" ht="25.5" x14ac:dyDescent="0.25">
      <c r="A310" s="285" t="s">
        <v>6</v>
      </c>
      <c r="B310" s="343">
        <v>18876640</v>
      </c>
      <c r="C310" s="343">
        <v>18876640</v>
      </c>
    </row>
    <row r="311" spans="1:3" s="12" customFormat="1" ht="25.5" x14ac:dyDescent="0.25">
      <c r="A311" s="285" t="s">
        <v>7</v>
      </c>
      <c r="B311" s="343">
        <v>4990561.26</v>
      </c>
      <c r="C311" s="343">
        <v>4990561.26</v>
      </c>
    </row>
    <row r="312" spans="1:3" s="12" customFormat="1" x14ac:dyDescent="0.25">
      <c r="A312" s="286"/>
      <c r="B312" s="89"/>
      <c r="C312" s="89"/>
    </row>
    <row r="313" spans="1:3" s="12" customFormat="1" x14ac:dyDescent="0.25">
      <c r="A313" s="311"/>
      <c r="B313" s="312"/>
      <c r="C313" s="312"/>
    </row>
    <row r="314" spans="1:3" s="12" customFormat="1" x14ac:dyDescent="0.25">
      <c r="A314" s="27" t="s">
        <v>0</v>
      </c>
      <c r="B314" s="27" t="s">
        <v>2</v>
      </c>
      <c r="C314" s="27" t="s">
        <v>3</v>
      </c>
    </row>
    <row r="315" spans="1:3" s="12" customFormat="1" ht="15.75" thickBot="1" x14ac:dyDescent="0.3">
      <c r="A315" s="27" t="s">
        <v>1</v>
      </c>
      <c r="B315" s="28" t="s">
        <v>40</v>
      </c>
      <c r="C315" s="28" t="s">
        <v>41</v>
      </c>
    </row>
    <row r="316" spans="1:3" s="12" customFormat="1" x14ac:dyDescent="0.25">
      <c r="A316" s="3" t="s">
        <v>46</v>
      </c>
      <c r="B316" s="43">
        <f>SUM(B318:B328)</f>
        <v>11394506.509999998</v>
      </c>
      <c r="C316" s="43">
        <f>SUM(C318:C328)</f>
        <v>11294436.507219998</v>
      </c>
    </row>
    <row r="317" spans="1:3" s="12" customFormat="1" x14ac:dyDescent="0.25">
      <c r="A317" s="10" t="s">
        <v>4</v>
      </c>
      <c r="B317" s="50"/>
      <c r="C317" s="50"/>
    </row>
    <row r="318" spans="1:3" s="12" customFormat="1" x14ac:dyDescent="0.25">
      <c r="A318" s="13" t="s">
        <v>8</v>
      </c>
      <c r="B318" s="51">
        <v>6514786.5300000003</v>
      </c>
      <c r="C318" s="51">
        <v>6414786.5299999993</v>
      </c>
    </row>
    <row r="319" spans="1:3" s="12" customFormat="1" x14ac:dyDescent="0.25">
      <c r="A319" s="13" t="s">
        <v>47</v>
      </c>
      <c r="B319" s="51">
        <v>5200</v>
      </c>
      <c r="C319" s="51">
        <v>5200</v>
      </c>
    </row>
    <row r="320" spans="1:3" s="12" customFormat="1" x14ac:dyDescent="0.25">
      <c r="A320" s="13" t="s">
        <v>9</v>
      </c>
      <c r="B320" s="51">
        <v>1953544.98</v>
      </c>
      <c r="C320" s="51">
        <v>1953544.97722</v>
      </c>
    </row>
    <row r="321" spans="1:3" s="12" customFormat="1" x14ac:dyDescent="0.25">
      <c r="A321" s="13" t="s">
        <v>10</v>
      </c>
      <c r="B321" s="51">
        <v>50558.87</v>
      </c>
      <c r="C321" s="51">
        <v>50558.87</v>
      </c>
    </row>
    <row r="322" spans="1:3" s="12" customFormat="1" x14ac:dyDescent="0.25">
      <c r="A322" s="13" t="s">
        <v>44</v>
      </c>
      <c r="B322" s="51"/>
      <c r="C322" s="51"/>
    </row>
    <row r="323" spans="1:3" s="12" customFormat="1" x14ac:dyDescent="0.25">
      <c r="A323" s="13" t="s">
        <v>15</v>
      </c>
      <c r="B323" s="51">
        <v>80592.899999999994</v>
      </c>
      <c r="C323" s="51">
        <v>80592.899999999994</v>
      </c>
    </row>
    <row r="324" spans="1:3" s="12" customFormat="1" x14ac:dyDescent="0.25">
      <c r="A324" s="13" t="s">
        <v>11</v>
      </c>
      <c r="B324" s="51">
        <v>156782.87</v>
      </c>
      <c r="C324" s="51">
        <v>156782.87</v>
      </c>
    </row>
    <row r="325" spans="1:3" s="12" customFormat="1" x14ac:dyDescent="0.25">
      <c r="A325" s="13" t="s">
        <v>12</v>
      </c>
      <c r="B325" s="51">
        <v>1881396.6</v>
      </c>
      <c r="C325" s="51">
        <v>1881396.6</v>
      </c>
    </row>
    <row r="326" spans="1:3" s="12" customFormat="1" x14ac:dyDescent="0.25">
      <c r="A326" s="10" t="s">
        <v>5</v>
      </c>
      <c r="B326" s="51"/>
      <c r="C326" s="51"/>
    </row>
    <row r="327" spans="1:3" s="12" customFormat="1" ht="25.5" x14ac:dyDescent="0.25">
      <c r="A327" s="10" t="s">
        <v>6</v>
      </c>
      <c r="B327" s="51">
        <v>498053.44</v>
      </c>
      <c r="C327" s="51">
        <v>497983.44000000006</v>
      </c>
    </row>
    <row r="328" spans="1:3" s="12" customFormat="1" ht="25.5" x14ac:dyDescent="0.25">
      <c r="A328" s="10" t="s">
        <v>7</v>
      </c>
      <c r="B328" s="51">
        <v>253590.32</v>
      </c>
      <c r="C328" s="51">
        <v>253590.32</v>
      </c>
    </row>
    <row r="329" spans="1:3" s="12" customFormat="1" x14ac:dyDescent="0.25">
      <c r="A329" s="272"/>
      <c r="B329" s="313"/>
      <c r="C329" s="313"/>
    </row>
    <row r="330" spans="1:3" s="12" customFormat="1" x14ac:dyDescent="0.25">
      <c r="A330" s="27" t="s">
        <v>0</v>
      </c>
      <c r="B330" s="27" t="s">
        <v>2</v>
      </c>
      <c r="C330" s="27" t="s">
        <v>3</v>
      </c>
    </row>
    <row r="331" spans="1:3" s="12" customFormat="1" ht="15.75" thickBot="1" x14ac:dyDescent="0.3">
      <c r="A331" s="27" t="s">
        <v>1</v>
      </c>
      <c r="B331" s="28" t="s">
        <v>40</v>
      </c>
      <c r="C331" s="28" t="s">
        <v>41</v>
      </c>
    </row>
    <row r="332" spans="1:3" s="12" customFormat="1" x14ac:dyDescent="0.25">
      <c r="A332" s="29" t="s">
        <v>48</v>
      </c>
      <c r="B332" s="43">
        <f>SUM(B334:B345)</f>
        <v>16684600</v>
      </c>
      <c r="C332" s="43">
        <f>SUM(C334:C345)</f>
        <v>16684600</v>
      </c>
    </row>
    <row r="333" spans="1:3" s="12" customFormat="1" x14ac:dyDescent="0.25">
      <c r="A333" s="55" t="s">
        <v>4</v>
      </c>
      <c r="B333" s="90"/>
      <c r="C333" s="90"/>
    </row>
    <row r="334" spans="1:3" s="12" customFormat="1" x14ac:dyDescent="0.25">
      <c r="A334" s="288" t="s">
        <v>8</v>
      </c>
      <c r="B334" s="51">
        <v>8448746.7799999993</v>
      </c>
      <c r="C334" s="51">
        <v>8448746.7799999993</v>
      </c>
    </row>
    <row r="335" spans="1:3" s="12" customFormat="1" x14ac:dyDescent="0.25">
      <c r="A335" s="351" t="s">
        <v>47</v>
      </c>
      <c r="B335" s="51">
        <v>7000</v>
      </c>
      <c r="C335" s="51">
        <v>7000</v>
      </c>
    </row>
    <row r="336" spans="1:3" s="12" customFormat="1" x14ac:dyDescent="0.25">
      <c r="A336" s="351" t="s">
        <v>9</v>
      </c>
      <c r="B336" s="51">
        <v>2535880.2200000002</v>
      </c>
      <c r="C336" s="51">
        <v>2535880.2200000002</v>
      </c>
    </row>
    <row r="337" spans="1:3" s="12" customFormat="1" x14ac:dyDescent="0.25">
      <c r="A337" s="351" t="s">
        <v>10</v>
      </c>
      <c r="B337" s="51">
        <v>79661.36</v>
      </c>
      <c r="C337" s="51">
        <v>79661.36</v>
      </c>
    </row>
    <row r="338" spans="1:3" s="12" customFormat="1" x14ac:dyDescent="0.25">
      <c r="A338" s="351" t="s">
        <v>44</v>
      </c>
      <c r="B338" s="51">
        <v>0</v>
      </c>
      <c r="C338" s="51">
        <v>0</v>
      </c>
    </row>
    <row r="339" spans="1:3" s="12" customFormat="1" x14ac:dyDescent="0.25">
      <c r="A339" s="351" t="s">
        <v>15</v>
      </c>
      <c r="B339" s="51">
        <v>386832.06</v>
      </c>
      <c r="C339" s="51">
        <v>386832.06</v>
      </c>
    </row>
    <row r="340" spans="1:3" s="12" customFormat="1" x14ac:dyDescent="0.25">
      <c r="A340" s="351" t="s">
        <v>11</v>
      </c>
      <c r="B340" s="51">
        <v>1501024.07</v>
      </c>
      <c r="C340" s="51">
        <v>1501024.07</v>
      </c>
    </row>
    <row r="341" spans="1:3" s="12" customFormat="1" x14ac:dyDescent="0.25">
      <c r="A341" s="299" t="s">
        <v>12</v>
      </c>
      <c r="B341" s="51">
        <v>729434.69</v>
      </c>
      <c r="C341" s="51">
        <v>729434.69</v>
      </c>
    </row>
    <row r="342" spans="1:3" s="12" customFormat="1" x14ac:dyDescent="0.25">
      <c r="A342" s="299"/>
      <c r="B342" s="51">
        <v>2078.17</v>
      </c>
      <c r="C342" s="51">
        <v>2078.17</v>
      </c>
    </row>
    <row r="343" spans="1:3" s="12" customFormat="1" x14ac:dyDescent="0.25">
      <c r="A343" s="352" t="s">
        <v>5</v>
      </c>
      <c r="B343" s="51">
        <v>4079.8</v>
      </c>
      <c r="C343" s="51">
        <v>4079.8</v>
      </c>
    </row>
    <row r="344" spans="1:3" s="12" customFormat="1" ht="25.5" x14ac:dyDescent="0.25">
      <c r="A344" s="352" t="s">
        <v>6</v>
      </c>
      <c r="B344" s="51">
        <v>1751634.52</v>
      </c>
      <c r="C344" s="51">
        <v>1751634.52</v>
      </c>
    </row>
    <row r="345" spans="1:3" ht="25.5" x14ac:dyDescent="0.25">
      <c r="A345" s="352" t="s">
        <v>7</v>
      </c>
      <c r="B345" s="51">
        <v>1238228.33</v>
      </c>
      <c r="C345" s="51">
        <v>1238228.33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7"/>
  <sheetViews>
    <sheetView topLeftCell="A325" workbookViewId="0">
      <selection activeCell="I343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40" width="9.140625" style="7"/>
    <col min="141" max="141" width="20.140625" style="7" customWidth="1"/>
    <col min="142" max="142" width="4" style="7" customWidth="1"/>
    <col min="143" max="143" width="19.5703125" style="7" customWidth="1"/>
    <col min="144" max="151" width="11" style="7" customWidth="1"/>
    <col min="152" max="396" width="9.140625" style="7"/>
    <col min="397" max="397" width="20.140625" style="7" customWidth="1"/>
    <col min="398" max="398" width="4" style="7" customWidth="1"/>
    <col min="399" max="399" width="19.5703125" style="7" customWidth="1"/>
    <col min="400" max="407" width="11" style="7" customWidth="1"/>
    <col min="408" max="652" width="9.140625" style="7"/>
    <col min="653" max="653" width="20.140625" style="7" customWidth="1"/>
    <col min="654" max="654" width="4" style="7" customWidth="1"/>
    <col min="655" max="655" width="19.5703125" style="7" customWidth="1"/>
    <col min="656" max="663" width="11" style="7" customWidth="1"/>
    <col min="664" max="908" width="9.140625" style="7"/>
    <col min="909" max="909" width="20.140625" style="7" customWidth="1"/>
    <col min="910" max="910" width="4" style="7" customWidth="1"/>
    <col min="911" max="911" width="19.5703125" style="7" customWidth="1"/>
    <col min="912" max="919" width="11" style="7" customWidth="1"/>
    <col min="920" max="1164" width="9.140625" style="7"/>
    <col min="1165" max="1165" width="20.140625" style="7" customWidth="1"/>
    <col min="1166" max="1166" width="4" style="7" customWidth="1"/>
    <col min="1167" max="1167" width="19.5703125" style="7" customWidth="1"/>
    <col min="1168" max="1175" width="11" style="7" customWidth="1"/>
    <col min="1176" max="1420" width="9.140625" style="7"/>
    <col min="1421" max="1421" width="20.140625" style="7" customWidth="1"/>
    <col min="1422" max="1422" width="4" style="7" customWidth="1"/>
    <col min="1423" max="1423" width="19.5703125" style="7" customWidth="1"/>
    <col min="1424" max="1431" width="11" style="7" customWidth="1"/>
    <col min="1432" max="1676" width="9.140625" style="7"/>
    <col min="1677" max="1677" width="20.140625" style="7" customWidth="1"/>
    <col min="1678" max="1678" width="4" style="7" customWidth="1"/>
    <col min="1679" max="1679" width="19.5703125" style="7" customWidth="1"/>
    <col min="1680" max="1687" width="11" style="7" customWidth="1"/>
    <col min="1688" max="1932" width="9.140625" style="7"/>
    <col min="1933" max="1933" width="20.140625" style="7" customWidth="1"/>
    <col min="1934" max="1934" width="4" style="7" customWidth="1"/>
    <col min="1935" max="1935" width="19.5703125" style="7" customWidth="1"/>
    <col min="1936" max="1943" width="11" style="7" customWidth="1"/>
    <col min="1944" max="2188" width="9.140625" style="7"/>
    <col min="2189" max="2189" width="20.140625" style="7" customWidth="1"/>
    <col min="2190" max="2190" width="4" style="7" customWidth="1"/>
    <col min="2191" max="2191" width="19.5703125" style="7" customWidth="1"/>
    <col min="2192" max="2199" width="11" style="7" customWidth="1"/>
    <col min="2200" max="2444" width="9.140625" style="7"/>
    <col min="2445" max="2445" width="20.140625" style="7" customWidth="1"/>
    <col min="2446" max="2446" width="4" style="7" customWidth="1"/>
    <col min="2447" max="2447" width="19.5703125" style="7" customWidth="1"/>
    <col min="2448" max="2455" width="11" style="7" customWidth="1"/>
    <col min="2456" max="2700" width="9.140625" style="7"/>
    <col min="2701" max="2701" width="20.140625" style="7" customWidth="1"/>
    <col min="2702" max="2702" width="4" style="7" customWidth="1"/>
    <col min="2703" max="2703" width="19.5703125" style="7" customWidth="1"/>
    <col min="2704" max="2711" width="11" style="7" customWidth="1"/>
    <col min="2712" max="2956" width="9.140625" style="7"/>
    <col min="2957" max="2957" width="20.140625" style="7" customWidth="1"/>
    <col min="2958" max="2958" width="4" style="7" customWidth="1"/>
    <col min="2959" max="2959" width="19.5703125" style="7" customWidth="1"/>
    <col min="2960" max="2967" width="11" style="7" customWidth="1"/>
    <col min="2968" max="3212" width="9.140625" style="7"/>
    <col min="3213" max="3213" width="20.140625" style="7" customWidth="1"/>
    <col min="3214" max="3214" width="4" style="7" customWidth="1"/>
    <col min="3215" max="3215" width="19.5703125" style="7" customWidth="1"/>
    <col min="3216" max="3223" width="11" style="7" customWidth="1"/>
    <col min="3224" max="3468" width="9.140625" style="7"/>
    <col min="3469" max="3469" width="20.140625" style="7" customWidth="1"/>
    <col min="3470" max="3470" width="4" style="7" customWidth="1"/>
    <col min="3471" max="3471" width="19.5703125" style="7" customWidth="1"/>
    <col min="3472" max="3479" width="11" style="7" customWidth="1"/>
    <col min="3480" max="3724" width="9.140625" style="7"/>
    <col min="3725" max="3725" width="20.140625" style="7" customWidth="1"/>
    <col min="3726" max="3726" width="4" style="7" customWidth="1"/>
    <col min="3727" max="3727" width="19.5703125" style="7" customWidth="1"/>
    <col min="3728" max="3735" width="11" style="7" customWidth="1"/>
    <col min="3736" max="3980" width="9.140625" style="7"/>
    <col min="3981" max="3981" width="20.140625" style="7" customWidth="1"/>
    <col min="3982" max="3982" width="4" style="7" customWidth="1"/>
    <col min="3983" max="3983" width="19.5703125" style="7" customWidth="1"/>
    <col min="3984" max="3991" width="11" style="7" customWidth="1"/>
    <col min="3992" max="4236" width="9.140625" style="7"/>
    <col min="4237" max="4237" width="20.140625" style="7" customWidth="1"/>
    <col min="4238" max="4238" width="4" style="7" customWidth="1"/>
    <col min="4239" max="4239" width="19.5703125" style="7" customWidth="1"/>
    <col min="4240" max="4247" width="11" style="7" customWidth="1"/>
    <col min="4248" max="4492" width="9.140625" style="7"/>
    <col min="4493" max="4493" width="20.140625" style="7" customWidth="1"/>
    <col min="4494" max="4494" width="4" style="7" customWidth="1"/>
    <col min="4495" max="4495" width="19.5703125" style="7" customWidth="1"/>
    <col min="4496" max="4503" width="11" style="7" customWidth="1"/>
    <col min="4504" max="4748" width="9.140625" style="7"/>
    <col min="4749" max="4749" width="20.140625" style="7" customWidth="1"/>
    <col min="4750" max="4750" width="4" style="7" customWidth="1"/>
    <col min="4751" max="4751" width="19.5703125" style="7" customWidth="1"/>
    <col min="4752" max="4759" width="11" style="7" customWidth="1"/>
    <col min="4760" max="5004" width="9.140625" style="7"/>
    <col min="5005" max="5005" width="20.140625" style="7" customWidth="1"/>
    <col min="5006" max="5006" width="4" style="7" customWidth="1"/>
    <col min="5007" max="5007" width="19.5703125" style="7" customWidth="1"/>
    <col min="5008" max="5015" width="11" style="7" customWidth="1"/>
    <col min="5016" max="5260" width="9.140625" style="7"/>
    <col min="5261" max="5261" width="20.140625" style="7" customWidth="1"/>
    <col min="5262" max="5262" width="4" style="7" customWidth="1"/>
    <col min="5263" max="5263" width="19.5703125" style="7" customWidth="1"/>
    <col min="5264" max="5271" width="11" style="7" customWidth="1"/>
    <col min="5272" max="5516" width="9.140625" style="7"/>
    <col min="5517" max="5517" width="20.140625" style="7" customWidth="1"/>
    <col min="5518" max="5518" width="4" style="7" customWidth="1"/>
    <col min="5519" max="5519" width="19.5703125" style="7" customWidth="1"/>
    <col min="5520" max="5527" width="11" style="7" customWidth="1"/>
    <col min="5528" max="5772" width="9.140625" style="7"/>
    <col min="5773" max="5773" width="20.140625" style="7" customWidth="1"/>
    <col min="5774" max="5774" width="4" style="7" customWidth="1"/>
    <col min="5775" max="5775" width="19.5703125" style="7" customWidth="1"/>
    <col min="5776" max="5783" width="11" style="7" customWidth="1"/>
    <col min="5784" max="6028" width="9.140625" style="7"/>
    <col min="6029" max="6029" width="20.140625" style="7" customWidth="1"/>
    <col min="6030" max="6030" width="4" style="7" customWidth="1"/>
    <col min="6031" max="6031" width="19.5703125" style="7" customWidth="1"/>
    <col min="6032" max="6039" width="11" style="7" customWidth="1"/>
    <col min="6040" max="6284" width="9.140625" style="7"/>
    <col min="6285" max="6285" width="20.140625" style="7" customWidth="1"/>
    <col min="6286" max="6286" width="4" style="7" customWidth="1"/>
    <col min="6287" max="6287" width="19.5703125" style="7" customWidth="1"/>
    <col min="6288" max="6295" width="11" style="7" customWidth="1"/>
    <col min="6296" max="6540" width="9.140625" style="7"/>
    <col min="6541" max="6541" width="20.140625" style="7" customWidth="1"/>
    <col min="6542" max="6542" width="4" style="7" customWidth="1"/>
    <col min="6543" max="6543" width="19.5703125" style="7" customWidth="1"/>
    <col min="6544" max="6551" width="11" style="7" customWidth="1"/>
    <col min="6552" max="6796" width="9.140625" style="7"/>
    <col min="6797" max="6797" width="20.140625" style="7" customWidth="1"/>
    <col min="6798" max="6798" width="4" style="7" customWidth="1"/>
    <col min="6799" max="6799" width="19.5703125" style="7" customWidth="1"/>
    <col min="6800" max="6807" width="11" style="7" customWidth="1"/>
    <col min="6808" max="7052" width="9.140625" style="7"/>
    <col min="7053" max="7053" width="20.140625" style="7" customWidth="1"/>
    <col min="7054" max="7054" width="4" style="7" customWidth="1"/>
    <col min="7055" max="7055" width="19.5703125" style="7" customWidth="1"/>
    <col min="7056" max="7063" width="11" style="7" customWidth="1"/>
    <col min="7064" max="7308" width="9.140625" style="7"/>
    <col min="7309" max="7309" width="20.140625" style="7" customWidth="1"/>
    <col min="7310" max="7310" width="4" style="7" customWidth="1"/>
    <col min="7311" max="7311" width="19.5703125" style="7" customWidth="1"/>
    <col min="7312" max="7319" width="11" style="7" customWidth="1"/>
    <col min="7320" max="7564" width="9.140625" style="7"/>
    <col min="7565" max="7565" width="20.140625" style="7" customWidth="1"/>
    <col min="7566" max="7566" width="4" style="7" customWidth="1"/>
    <col min="7567" max="7567" width="19.5703125" style="7" customWidth="1"/>
    <col min="7568" max="7575" width="11" style="7" customWidth="1"/>
    <col min="7576" max="7820" width="9.140625" style="7"/>
    <col min="7821" max="7821" width="20.140625" style="7" customWidth="1"/>
    <col min="7822" max="7822" width="4" style="7" customWidth="1"/>
    <col min="7823" max="7823" width="19.5703125" style="7" customWidth="1"/>
    <col min="7824" max="7831" width="11" style="7" customWidth="1"/>
    <col min="7832" max="8076" width="9.140625" style="7"/>
    <col min="8077" max="8077" width="20.140625" style="7" customWidth="1"/>
    <col min="8078" max="8078" width="4" style="7" customWidth="1"/>
    <col min="8079" max="8079" width="19.5703125" style="7" customWidth="1"/>
    <col min="8080" max="8087" width="11" style="7" customWidth="1"/>
    <col min="8088" max="8332" width="9.140625" style="7"/>
    <col min="8333" max="8333" width="20.140625" style="7" customWidth="1"/>
    <col min="8334" max="8334" width="4" style="7" customWidth="1"/>
    <col min="8335" max="8335" width="19.5703125" style="7" customWidth="1"/>
    <col min="8336" max="8343" width="11" style="7" customWidth="1"/>
    <col min="8344" max="8588" width="9.140625" style="7"/>
    <col min="8589" max="8589" width="20.140625" style="7" customWidth="1"/>
    <col min="8590" max="8590" width="4" style="7" customWidth="1"/>
    <col min="8591" max="8591" width="19.5703125" style="7" customWidth="1"/>
    <col min="8592" max="8599" width="11" style="7" customWidth="1"/>
    <col min="8600" max="8844" width="9.140625" style="7"/>
    <col min="8845" max="8845" width="20.140625" style="7" customWidth="1"/>
    <col min="8846" max="8846" width="4" style="7" customWidth="1"/>
    <col min="8847" max="8847" width="19.5703125" style="7" customWidth="1"/>
    <col min="8848" max="8855" width="11" style="7" customWidth="1"/>
    <col min="8856" max="9100" width="9.140625" style="7"/>
    <col min="9101" max="9101" width="20.140625" style="7" customWidth="1"/>
    <col min="9102" max="9102" width="4" style="7" customWidth="1"/>
    <col min="9103" max="9103" width="19.5703125" style="7" customWidth="1"/>
    <col min="9104" max="9111" width="11" style="7" customWidth="1"/>
    <col min="9112" max="9356" width="9.140625" style="7"/>
    <col min="9357" max="9357" width="20.140625" style="7" customWidth="1"/>
    <col min="9358" max="9358" width="4" style="7" customWidth="1"/>
    <col min="9359" max="9359" width="19.5703125" style="7" customWidth="1"/>
    <col min="9360" max="9367" width="11" style="7" customWidth="1"/>
    <col min="9368" max="9612" width="9.140625" style="7"/>
    <col min="9613" max="9613" width="20.140625" style="7" customWidth="1"/>
    <col min="9614" max="9614" width="4" style="7" customWidth="1"/>
    <col min="9615" max="9615" width="19.5703125" style="7" customWidth="1"/>
    <col min="9616" max="9623" width="11" style="7" customWidth="1"/>
    <col min="9624" max="9868" width="9.140625" style="7"/>
    <col min="9869" max="9869" width="20.140625" style="7" customWidth="1"/>
    <col min="9870" max="9870" width="4" style="7" customWidth="1"/>
    <col min="9871" max="9871" width="19.5703125" style="7" customWidth="1"/>
    <col min="9872" max="9879" width="11" style="7" customWidth="1"/>
    <col min="9880" max="10124" width="9.140625" style="7"/>
    <col min="10125" max="10125" width="20.140625" style="7" customWidth="1"/>
    <col min="10126" max="10126" width="4" style="7" customWidth="1"/>
    <col min="10127" max="10127" width="19.5703125" style="7" customWidth="1"/>
    <col min="10128" max="10135" width="11" style="7" customWidth="1"/>
    <col min="10136" max="10380" width="9.140625" style="7"/>
    <col min="10381" max="10381" width="20.140625" style="7" customWidth="1"/>
    <col min="10382" max="10382" width="4" style="7" customWidth="1"/>
    <col min="10383" max="10383" width="19.5703125" style="7" customWidth="1"/>
    <col min="10384" max="10391" width="11" style="7" customWidth="1"/>
    <col min="10392" max="10636" width="9.140625" style="7"/>
    <col min="10637" max="10637" width="20.140625" style="7" customWidth="1"/>
    <col min="10638" max="10638" width="4" style="7" customWidth="1"/>
    <col min="10639" max="10639" width="19.5703125" style="7" customWidth="1"/>
    <col min="10640" max="10647" width="11" style="7" customWidth="1"/>
    <col min="10648" max="10892" width="9.140625" style="7"/>
    <col min="10893" max="10893" width="20.140625" style="7" customWidth="1"/>
    <col min="10894" max="10894" width="4" style="7" customWidth="1"/>
    <col min="10895" max="10895" width="19.5703125" style="7" customWidth="1"/>
    <col min="10896" max="10903" width="11" style="7" customWidth="1"/>
    <col min="10904" max="11148" width="9.140625" style="7"/>
    <col min="11149" max="11149" width="20.140625" style="7" customWidth="1"/>
    <col min="11150" max="11150" width="4" style="7" customWidth="1"/>
    <col min="11151" max="11151" width="19.5703125" style="7" customWidth="1"/>
    <col min="11152" max="11159" width="11" style="7" customWidth="1"/>
    <col min="11160" max="11404" width="9.140625" style="7"/>
    <col min="11405" max="11405" width="20.140625" style="7" customWidth="1"/>
    <col min="11406" max="11406" width="4" style="7" customWidth="1"/>
    <col min="11407" max="11407" width="19.5703125" style="7" customWidth="1"/>
    <col min="11408" max="11415" width="11" style="7" customWidth="1"/>
    <col min="11416" max="11660" width="9.140625" style="7"/>
    <col min="11661" max="11661" width="20.140625" style="7" customWidth="1"/>
    <col min="11662" max="11662" width="4" style="7" customWidth="1"/>
    <col min="11663" max="11663" width="19.5703125" style="7" customWidth="1"/>
    <col min="11664" max="11671" width="11" style="7" customWidth="1"/>
    <col min="11672" max="11916" width="9.140625" style="7"/>
    <col min="11917" max="11917" width="20.140625" style="7" customWidth="1"/>
    <col min="11918" max="11918" width="4" style="7" customWidth="1"/>
    <col min="11919" max="11919" width="19.5703125" style="7" customWidth="1"/>
    <col min="11920" max="11927" width="11" style="7" customWidth="1"/>
    <col min="11928" max="12172" width="9.140625" style="7"/>
    <col min="12173" max="12173" width="20.140625" style="7" customWidth="1"/>
    <col min="12174" max="12174" width="4" style="7" customWidth="1"/>
    <col min="12175" max="12175" width="19.5703125" style="7" customWidth="1"/>
    <col min="12176" max="12183" width="11" style="7" customWidth="1"/>
    <col min="12184" max="12428" width="9.140625" style="7"/>
    <col min="12429" max="12429" width="20.140625" style="7" customWidth="1"/>
    <col min="12430" max="12430" width="4" style="7" customWidth="1"/>
    <col min="12431" max="12431" width="19.5703125" style="7" customWidth="1"/>
    <col min="12432" max="12439" width="11" style="7" customWidth="1"/>
    <col min="12440" max="12684" width="9.140625" style="7"/>
    <col min="12685" max="12685" width="20.140625" style="7" customWidth="1"/>
    <col min="12686" max="12686" width="4" style="7" customWidth="1"/>
    <col min="12687" max="12687" width="19.5703125" style="7" customWidth="1"/>
    <col min="12688" max="12695" width="11" style="7" customWidth="1"/>
    <col min="12696" max="12940" width="9.140625" style="7"/>
    <col min="12941" max="12941" width="20.140625" style="7" customWidth="1"/>
    <col min="12942" max="12942" width="4" style="7" customWidth="1"/>
    <col min="12943" max="12943" width="19.5703125" style="7" customWidth="1"/>
    <col min="12944" max="12951" width="11" style="7" customWidth="1"/>
    <col min="12952" max="13196" width="9.140625" style="7"/>
    <col min="13197" max="13197" width="20.140625" style="7" customWidth="1"/>
    <col min="13198" max="13198" width="4" style="7" customWidth="1"/>
    <col min="13199" max="13199" width="19.5703125" style="7" customWidth="1"/>
    <col min="13200" max="13207" width="11" style="7" customWidth="1"/>
    <col min="13208" max="13452" width="9.140625" style="7"/>
    <col min="13453" max="13453" width="20.140625" style="7" customWidth="1"/>
    <col min="13454" max="13454" width="4" style="7" customWidth="1"/>
    <col min="13455" max="13455" width="19.5703125" style="7" customWidth="1"/>
    <col min="13456" max="13463" width="11" style="7" customWidth="1"/>
    <col min="13464" max="13708" width="9.140625" style="7"/>
    <col min="13709" max="13709" width="20.140625" style="7" customWidth="1"/>
    <col min="13710" max="13710" width="4" style="7" customWidth="1"/>
    <col min="13711" max="13711" width="19.5703125" style="7" customWidth="1"/>
    <col min="13712" max="13719" width="11" style="7" customWidth="1"/>
    <col min="13720" max="13964" width="9.140625" style="7"/>
    <col min="13965" max="13965" width="20.140625" style="7" customWidth="1"/>
    <col min="13966" max="13966" width="4" style="7" customWidth="1"/>
    <col min="13967" max="13967" width="19.5703125" style="7" customWidth="1"/>
    <col min="13968" max="13975" width="11" style="7" customWidth="1"/>
    <col min="13976" max="14220" width="9.140625" style="7"/>
    <col min="14221" max="14221" width="20.140625" style="7" customWidth="1"/>
    <col min="14222" max="14222" width="4" style="7" customWidth="1"/>
    <col min="14223" max="14223" width="19.5703125" style="7" customWidth="1"/>
    <col min="14224" max="14231" width="11" style="7" customWidth="1"/>
    <col min="14232" max="14476" width="9.140625" style="7"/>
    <col min="14477" max="14477" width="20.140625" style="7" customWidth="1"/>
    <col min="14478" max="14478" width="4" style="7" customWidth="1"/>
    <col min="14479" max="14479" width="19.5703125" style="7" customWidth="1"/>
    <col min="14480" max="14487" width="11" style="7" customWidth="1"/>
    <col min="14488" max="14732" width="9.140625" style="7"/>
    <col min="14733" max="14733" width="20.140625" style="7" customWidth="1"/>
    <col min="14734" max="14734" width="4" style="7" customWidth="1"/>
    <col min="14735" max="14735" width="19.5703125" style="7" customWidth="1"/>
    <col min="14736" max="14743" width="11" style="7" customWidth="1"/>
    <col min="14744" max="14988" width="9.140625" style="7"/>
    <col min="14989" max="14989" width="20.140625" style="7" customWidth="1"/>
    <col min="14990" max="14990" width="4" style="7" customWidth="1"/>
    <col min="14991" max="14991" width="19.5703125" style="7" customWidth="1"/>
    <col min="14992" max="14999" width="11" style="7" customWidth="1"/>
    <col min="15000" max="15244" width="9.140625" style="7"/>
    <col min="15245" max="15245" width="20.140625" style="7" customWidth="1"/>
    <col min="15246" max="15246" width="4" style="7" customWidth="1"/>
    <col min="15247" max="15247" width="19.5703125" style="7" customWidth="1"/>
    <col min="15248" max="15255" width="11" style="7" customWidth="1"/>
    <col min="15256" max="15500" width="9.140625" style="7"/>
    <col min="15501" max="15501" width="20.140625" style="7" customWidth="1"/>
    <col min="15502" max="15502" width="4" style="7" customWidth="1"/>
    <col min="15503" max="15503" width="19.5703125" style="7" customWidth="1"/>
    <col min="15504" max="15511" width="11" style="7" customWidth="1"/>
    <col min="15512" max="15756" width="9.140625" style="7"/>
    <col min="15757" max="15757" width="20.140625" style="7" customWidth="1"/>
    <col min="15758" max="15758" width="4" style="7" customWidth="1"/>
    <col min="15759" max="15759" width="19.5703125" style="7" customWidth="1"/>
    <col min="15760" max="15767" width="11" style="7" customWidth="1"/>
    <col min="15768" max="16012" width="9.140625" style="7"/>
    <col min="16013" max="16013" width="20.140625" style="7" customWidth="1"/>
    <col min="16014" max="16014" width="4" style="7" customWidth="1"/>
    <col min="16015" max="16015" width="19.5703125" style="7" customWidth="1"/>
    <col min="16016" max="16023" width="11" style="7" customWidth="1"/>
    <col min="16024" max="16384" width="9.140625" style="7"/>
  </cols>
  <sheetData>
    <row r="1" spans="1:3" ht="30" customHeight="1" x14ac:dyDescent="0.25">
      <c r="A1" s="641" t="s">
        <v>110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349">
        <f>SUM(B7:B21)</f>
        <v>84131100</v>
      </c>
      <c r="C5" s="349">
        <f>SUM(C7:C21)</f>
        <v>3862930.61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361" t="s">
        <v>8</v>
      </c>
      <c r="B7" s="360">
        <v>19663000</v>
      </c>
      <c r="C7" s="360">
        <v>1334564.26</v>
      </c>
    </row>
    <row r="8" spans="1:3" s="12" customFormat="1" ht="23.25" x14ac:dyDescent="0.25">
      <c r="A8" s="361" t="s">
        <v>76</v>
      </c>
      <c r="B8" s="360">
        <v>35000</v>
      </c>
      <c r="C8" s="360">
        <v>0</v>
      </c>
    </row>
    <row r="9" spans="1:3" s="12" customFormat="1" x14ac:dyDescent="0.25">
      <c r="A9" s="361" t="s">
        <v>13</v>
      </c>
      <c r="B9" s="360">
        <v>706200</v>
      </c>
      <c r="C9" s="360">
        <v>0</v>
      </c>
    </row>
    <row r="10" spans="1:3" s="12" customFormat="1" x14ac:dyDescent="0.25">
      <c r="A10" s="361" t="s">
        <v>9</v>
      </c>
      <c r="B10" s="360">
        <v>5948800</v>
      </c>
      <c r="C10" s="360">
        <v>389734.22</v>
      </c>
    </row>
    <row r="11" spans="1:3" s="12" customFormat="1" x14ac:dyDescent="0.25">
      <c r="A11" s="361" t="s">
        <v>10</v>
      </c>
      <c r="B11" s="360">
        <v>139900</v>
      </c>
      <c r="C11" s="360">
        <v>0</v>
      </c>
    </row>
    <row r="12" spans="1:3" s="12" customFormat="1" x14ac:dyDescent="0.25">
      <c r="A12" s="361" t="s">
        <v>15</v>
      </c>
      <c r="B12" s="360">
        <v>201000</v>
      </c>
      <c r="C12" s="360">
        <v>0</v>
      </c>
    </row>
    <row r="13" spans="1:3" s="12" customFormat="1" ht="23.25" x14ac:dyDescent="0.25">
      <c r="A13" s="361" t="s">
        <v>14</v>
      </c>
      <c r="B13" s="360"/>
      <c r="C13" s="360"/>
    </row>
    <row r="14" spans="1:3" s="12" customFormat="1" x14ac:dyDescent="0.25">
      <c r="A14" s="361" t="s">
        <v>16</v>
      </c>
      <c r="B14" s="360">
        <v>0</v>
      </c>
      <c r="C14" s="360">
        <v>0</v>
      </c>
    </row>
    <row r="15" spans="1:3" s="12" customFormat="1" x14ac:dyDescent="0.25">
      <c r="A15" s="361" t="s">
        <v>11</v>
      </c>
      <c r="B15" s="360">
        <v>18882200</v>
      </c>
      <c r="C15" s="360">
        <v>672562</v>
      </c>
    </row>
    <row r="16" spans="1:3" s="12" customFormat="1" x14ac:dyDescent="0.25">
      <c r="A16" s="361" t="s">
        <v>12</v>
      </c>
      <c r="B16" s="360">
        <v>17693892</v>
      </c>
      <c r="C16" s="360">
        <v>1277031.46</v>
      </c>
    </row>
    <row r="17" spans="1:3" s="12" customFormat="1" ht="30" customHeight="1" x14ac:dyDescent="0.25">
      <c r="A17" s="361" t="s">
        <v>77</v>
      </c>
      <c r="B17" s="360">
        <v>118000</v>
      </c>
      <c r="C17" s="360">
        <v>0</v>
      </c>
    </row>
    <row r="18" spans="1:3" s="12" customFormat="1" x14ac:dyDescent="0.25">
      <c r="A18" s="361" t="s">
        <v>78</v>
      </c>
      <c r="B18" s="360">
        <v>0</v>
      </c>
      <c r="C18" s="360">
        <v>0</v>
      </c>
    </row>
    <row r="19" spans="1:3" s="12" customFormat="1" x14ac:dyDescent="0.25">
      <c r="A19" s="362" t="s">
        <v>5</v>
      </c>
      <c r="B19" s="360">
        <v>45000</v>
      </c>
      <c r="C19" s="360">
        <v>1721.17</v>
      </c>
    </row>
    <row r="20" spans="1:3" s="12" customFormat="1" ht="25.5" x14ac:dyDescent="0.25">
      <c r="A20" s="362" t="s">
        <v>6</v>
      </c>
      <c r="B20" s="360">
        <v>17912000</v>
      </c>
      <c r="C20" s="360">
        <v>0</v>
      </c>
    </row>
    <row r="21" spans="1:3" s="12" customFormat="1" ht="25.5" x14ac:dyDescent="0.25">
      <c r="A21" s="362" t="s">
        <v>7</v>
      </c>
      <c r="B21" s="360">
        <v>2786108</v>
      </c>
      <c r="C21" s="360">
        <v>187317.5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349">
        <f>SUM(B28:B41)</f>
        <v>74589200</v>
      </c>
      <c r="C26" s="349">
        <f>SUM(C28:C41)</f>
        <v>3713743.43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361" t="s">
        <v>8</v>
      </c>
      <c r="B28" s="360">
        <v>33938711</v>
      </c>
      <c r="C28" s="360">
        <v>2565691.79</v>
      </c>
    </row>
    <row r="29" spans="1:3" s="12" customFormat="1" x14ac:dyDescent="0.25">
      <c r="A29" s="361" t="s">
        <v>13</v>
      </c>
      <c r="B29" s="360">
        <v>36000</v>
      </c>
      <c r="C29" s="360"/>
    </row>
    <row r="30" spans="1:3" s="12" customFormat="1" x14ac:dyDescent="0.25">
      <c r="A30" s="361" t="s">
        <v>9</v>
      </c>
      <c r="B30" s="360">
        <v>10249489</v>
      </c>
      <c r="C30" s="360">
        <v>768007.37</v>
      </c>
    </row>
    <row r="31" spans="1:3" s="12" customFormat="1" x14ac:dyDescent="0.25">
      <c r="A31" s="361" t="s">
        <v>81</v>
      </c>
      <c r="B31" s="360">
        <v>19000</v>
      </c>
      <c r="C31" s="360"/>
    </row>
    <row r="32" spans="1:3" s="12" customFormat="1" x14ac:dyDescent="0.25">
      <c r="A32" s="361" t="s">
        <v>10</v>
      </c>
      <c r="B32" s="360">
        <v>269000</v>
      </c>
      <c r="C32" s="360">
        <v>5550</v>
      </c>
    </row>
    <row r="33" spans="1:3" s="12" customFormat="1" ht="23.25" x14ac:dyDescent="0.25">
      <c r="A33" s="361" t="s">
        <v>14</v>
      </c>
      <c r="B33" s="360">
        <v>440000</v>
      </c>
      <c r="C33" s="360"/>
    </row>
    <row r="34" spans="1:3" s="12" customFormat="1" x14ac:dyDescent="0.25">
      <c r="A34" s="361" t="s">
        <v>18</v>
      </c>
      <c r="B34" s="360">
        <v>584652</v>
      </c>
      <c r="C34" s="360">
        <v>8305.77</v>
      </c>
    </row>
    <row r="35" spans="1:3" s="12" customFormat="1" x14ac:dyDescent="0.25">
      <c r="A35" s="361" t="s">
        <v>11</v>
      </c>
      <c r="B35" s="360">
        <v>2011356</v>
      </c>
      <c r="C35" s="360"/>
    </row>
    <row r="36" spans="1:3" s="12" customFormat="1" x14ac:dyDescent="0.25">
      <c r="A36" s="361" t="s">
        <v>12</v>
      </c>
      <c r="B36" s="387">
        <v>11560958</v>
      </c>
      <c r="C36" s="387">
        <v>249350</v>
      </c>
    </row>
    <row r="37" spans="1:3" s="12" customFormat="1" x14ac:dyDescent="0.25">
      <c r="A37" s="361" t="s">
        <v>72</v>
      </c>
      <c r="B37" s="387">
        <v>262500</v>
      </c>
      <c r="C37" s="387"/>
    </row>
    <row r="38" spans="1:3" s="12" customFormat="1" x14ac:dyDescent="0.25">
      <c r="A38" s="361"/>
      <c r="B38" s="387"/>
      <c r="C38" s="387"/>
    </row>
    <row r="39" spans="1:3" s="12" customFormat="1" x14ac:dyDescent="0.25">
      <c r="A39" s="362" t="s">
        <v>5</v>
      </c>
      <c r="B39" s="387">
        <v>3081499</v>
      </c>
      <c r="C39" s="387"/>
    </row>
    <row r="40" spans="1:3" s="12" customFormat="1" ht="25.5" x14ac:dyDescent="0.25">
      <c r="A40" s="362" t="s">
        <v>6</v>
      </c>
      <c r="B40" s="387">
        <v>1512699</v>
      </c>
      <c r="C40" s="387"/>
    </row>
    <row r="41" spans="1:3" s="12" customFormat="1" ht="25.5" x14ac:dyDescent="0.25">
      <c r="A41" s="362" t="s">
        <v>7</v>
      </c>
      <c r="B41" s="387">
        <v>10623336</v>
      </c>
      <c r="C41" s="387">
        <v>116838.5</v>
      </c>
    </row>
    <row r="42" spans="1:3" s="12" customFormat="1" x14ac:dyDescent="0.25">
      <c r="A42" s="14"/>
      <c r="B42" s="359"/>
      <c r="C42" s="359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39186900</v>
      </c>
      <c r="C45" s="8">
        <f>SUM(C47:C60)</f>
        <v>1878821.1600000001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364" t="s">
        <v>8</v>
      </c>
      <c r="B47" s="363">
        <v>23234255</v>
      </c>
      <c r="C47" s="363">
        <v>1397477.03</v>
      </c>
    </row>
    <row r="48" spans="1:3" s="12" customFormat="1" x14ac:dyDescent="0.25">
      <c r="A48" s="364" t="s">
        <v>79</v>
      </c>
      <c r="B48" s="363">
        <v>0</v>
      </c>
      <c r="C48" s="363">
        <v>0</v>
      </c>
    </row>
    <row r="49" spans="1:3" s="12" customFormat="1" x14ac:dyDescent="0.25">
      <c r="A49" s="364" t="s">
        <v>9</v>
      </c>
      <c r="B49" s="363">
        <v>7016745</v>
      </c>
      <c r="C49" s="363">
        <v>421974.13</v>
      </c>
    </row>
    <row r="50" spans="1:3" s="12" customFormat="1" x14ac:dyDescent="0.25">
      <c r="A50" s="364" t="s">
        <v>10</v>
      </c>
      <c r="B50" s="363">
        <v>153000</v>
      </c>
      <c r="C50" s="363">
        <v>0</v>
      </c>
    </row>
    <row r="51" spans="1:3" s="12" customFormat="1" x14ac:dyDescent="0.25">
      <c r="A51" s="364" t="s">
        <v>44</v>
      </c>
      <c r="B51" s="363">
        <v>0</v>
      </c>
      <c r="C51" s="363">
        <v>0</v>
      </c>
    </row>
    <row r="52" spans="1:3" s="12" customFormat="1" x14ac:dyDescent="0.25">
      <c r="A52" s="364" t="s">
        <v>15</v>
      </c>
      <c r="B52" s="363">
        <v>230720</v>
      </c>
      <c r="C52" s="363">
        <v>0</v>
      </c>
    </row>
    <row r="53" spans="1:3" s="12" customFormat="1" x14ac:dyDescent="0.25">
      <c r="A53" s="364" t="s">
        <v>11</v>
      </c>
      <c r="B53" s="363">
        <v>187000</v>
      </c>
      <c r="C53" s="363">
        <v>4500</v>
      </c>
    </row>
    <row r="54" spans="1:3" s="12" customFormat="1" x14ac:dyDescent="0.25">
      <c r="A54" s="364" t="s">
        <v>12</v>
      </c>
      <c r="B54" s="363">
        <v>1379850</v>
      </c>
      <c r="C54" s="363">
        <v>51370</v>
      </c>
    </row>
    <row r="55" spans="1:3" s="12" customFormat="1" x14ac:dyDescent="0.25">
      <c r="A55" s="364" t="s">
        <v>72</v>
      </c>
      <c r="B55" s="363">
        <v>25000</v>
      </c>
      <c r="C55" s="363">
        <v>0</v>
      </c>
    </row>
    <row r="56" spans="1:3" s="12" customFormat="1" x14ac:dyDescent="0.25">
      <c r="A56" s="364" t="s">
        <v>99</v>
      </c>
      <c r="B56" s="363">
        <v>0</v>
      </c>
      <c r="C56" s="363">
        <v>0</v>
      </c>
    </row>
    <row r="57" spans="1:3" s="12" customFormat="1" ht="23.25" x14ac:dyDescent="0.25">
      <c r="A57" s="364" t="s">
        <v>80</v>
      </c>
      <c r="B57" s="363">
        <v>34000</v>
      </c>
      <c r="C57" s="363">
        <v>0</v>
      </c>
    </row>
    <row r="58" spans="1:3" s="12" customFormat="1" x14ac:dyDescent="0.25">
      <c r="A58" s="365" t="s">
        <v>5</v>
      </c>
      <c r="B58" s="363">
        <v>0</v>
      </c>
      <c r="C58" s="363">
        <v>0</v>
      </c>
    </row>
    <row r="59" spans="1:3" s="12" customFormat="1" ht="25.5" x14ac:dyDescent="0.25">
      <c r="A59" s="365" t="s">
        <v>6</v>
      </c>
      <c r="B59" s="363">
        <v>3800000</v>
      </c>
      <c r="C59" s="363">
        <v>0</v>
      </c>
    </row>
    <row r="60" spans="1:3" s="12" customFormat="1" ht="25.5" x14ac:dyDescent="0.25">
      <c r="A60" s="365" t="s">
        <v>7</v>
      </c>
      <c r="B60" s="363">
        <v>3126330</v>
      </c>
      <c r="C60" s="363">
        <v>3500</v>
      </c>
    </row>
    <row r="61" spans="1:3" s="12" customFormat="1" x14ac:dyDescent="0.25">
      <c r="A61" s="10"/>
      <c r="B61" s="343"/>
      <c r="C61" s="343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349">
        <f>SUM(B66:B77)</f>
        <v>24774450</v>
      </c>
      <c r="C64" s="349">
        <f>SUM(C66:C77)</f>
        <v>835655.18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367" t="s">
        <v>8</v>
      </c>
      <c r="B66" s="366">
        <v>11916568</v>
      </c>
      <c r="C66" s="366">
        <v>590487.19999999995</v>
      </c>
    </row>
    <row r="67" spans="1:3" s="12" customFormat="1" x14ac:dyDescent="0.25">
      <c r="A67" s="367" t="s">
        <v>13</v>
      </c>
      <c r="B67" s="366">
        <v>0</v>
      </c>
      <c r="C67" s="366">
        <v>0</v>
      </c>
    </row>
    <row r="68" spans="1:3" s="12" customFormat="1" x14ac:dyDescent="0.25">
      <c r="A68" s="367" t="s">
        <v>9</v>
      </c>
      <c r="B68" s="366">
        <v>3598732</v>
      </c>
      <c r="C68" s="366">
        <v>178304.17</v>
      </c>
    </row>
    <row r="69" spans="1:3" s="12" customFormat="1" x14ac:dyDescent="0.25">
      <c r="A69" s="367" t="s">
        <v>10</v>
      </c>
      <c r="B69" s="366">
        <v>29500</v>
      </c>
      <c r="C69" s="366"/>
    </row>
    <row r="70" spans="1:3" s="12" customFormat="1" ht="23.25" x14ac:dyDescent="0.25">
      <c r="A70" s="367" t="s">
        <v>14</v>
      </c>
      <c r="B70" s="366">
        <v>0</v>
      </c>
      <c r="C70" s="366"/>
    </row>
    <row r="71" spans="1:3" s="12" customFormat="1" x14ac:dyDescent="0.25">
      <c r="A71" s="367" t="s">
        <v>21</v>
      </c>
      <c r="B71" s="366">
        <v>98801.84</v>
      </c>
      <c r="C71" s="366"/>
    </row>
    <row r="72" spans="1:3" s="12" customFormat="1" x14ac:dyDescent="0.25">
      <c r="A72" s="367" t="s">
        <v>11</v>
      </c>
      <c r="B72" s="366">
        <v>317100</v>
      </c>
      <c r="C72" s="366"/>
    </row>
    <row r="73" spans="1:3" s="12" customFormat="1" x14ac:dyDescent="0.25">
      <c r="A73" s="367" t="s">
        <v>12</v>
      </c>
      <c r="B73" s="366">
        <v>1394254.85</v>
      </c>
      <c r="C73" s="366"/>
    </row>
    <row r="74" spans="1:3" s="12" customFormat="1" x14ac:dyDescent="0.25">
      <c r="A74" s="367" t="s">
        <v>72</v>
      </c>
      <c r="B74" s="366">
        <v>81920</v>
      </c>
      <c r="C74" s="366"/>
    </row>
    <row r="75" spans="1:3" s="12" customFormat="1" x14ac:dyDescent="0.25">
      <c r="A75" s="368" t="s">
        <v>5</v>
      </c>
      <c r="B75" s="366">
        <v>3643.31</v>
      </c>
      <c r="C75" s="366">
        <v>343.31</v>
      </c>
    </row>
    <row r="76" spans="1:3" s="12" customFormat="1" ht="25.5" x14ac:dyDescent="0.25">
      <c r="A76" s="368" t="s">
        <v>6</v>
      </c>
      <c r="B76" s="366">
        <v>2522250</v>
      </c>
      <c r="C76" s="366"/>
    </row>
    <row r="77" spans="1:3" s="12" customFormat="1" ht="25.5" x14ac:dyDescent="0.25">
      <c r="A77" s="368" t="s">
        <v>7</v>
      </c>
      <c r="B77" s="366">
        <v>4811680</v>
      </c>
      <c r="C77" s="366">
        <v>66520.5</v>
      </c>
    </row>
    <row r="78" spans="1:3" s="12" customFormat="1" x14ac:dyDescent="0.25">
      <c r="A78" s="14"/>
      <c r="B78" s="14"/>
      <c r="C78" s="14"/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349">
        <f>SUM(B84:B97)</f>
        <v>59077300</v>
      </c>
      <c r="C82" s="349">
        <f>SUM(C84:C97)</f>
        <v>2217331.21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369" t="s">
        <v>8</v>
      </c>
      <c r="B84" s="372">
        <v>15667660</v>
      </c>
      <c r="C84" s="371">
        <v>1613116.55</v>
      </c>
    </row>
    <row r="85" spans="1:3" s="12" customFormat="1" x14ac:dyDescent="0.25">
      <c r="A85" s="369" t="s">
        <v>13</v>
      </c>
      <c r="B85" s="372">
        <v>3000</v>
      </c>
      <c r="C85" s="372"/>
    </row>
    <row r="86" spans="1:3" s="12" customFormat="1" x14ac:dyDescent="0.25">
      <c r="A86" s="369" t="s">
        <v>9</v>
      </c>
      <c r="B86" s="372">
        <v>4731640</v>
      </c>
      <c r="C86" s="372">
        <v>487134.82</v>
      </c>
    </row>
    <row r="87" spans="1:3" s="12" customFormat="1" x14ac:dyDescent="0.25">
      <c r="A87" s="369" t="s">
        <v>10</v>
      </c>
      <c r="B87" s="372">
        <v>24200</v>
      </c>
      <c r="C87" s="372">
        <v>1600</v>
      </c>
    </row>
    <row r="88" spans="1:3" s="12" customFormat="1" ht="23.25" x14ac:dyDescent="0.25">
      <c r="A88" s="369" t="s">
        <v>14</v>
      </c>
      <c r="B88" s="372">
        <v>70000</v>
      </c>
      <c r="C88" s="372"/>
    </row>
    <row r="89" spans="1:3" s="12" customFormat="1" x14ac:dyDescent="0.25">
      <c r="A89" s="369" t="s">
        <v>21</v>
      </c>
      <c r="B89" s="372">
        <v>99000</v>
      </c>
      <c r="C89" s="372">
        <v>1229.8399999999999</v>
      </c>
    </row>
    <row r="90" spans="1:3" s="12" customFormat="1" x14ac:dyDescent="0.25">
      <c r="A90" s="369" t="s">
        <v>11</v>
      </c>
      <c r="B90" s="372">
        <v>67000</v>
      </c>
      <c r="C90" s="372"/>
    </row>
    <row r="91" spans="1:3" s="12" customFormat="1" x14ac:dyDescent="0.25">
      <c r="A91" s="369" t="s">
        <v>73</v>
      </c>
      <c r="B91" s="372"/>
      <c r="C91" s="372"/>
    </row>
    <row r="92" spans="1:3" s="12" customFormat="1" x14ac:dyDescent="0.25">
      <c r="A92" s="369" t="s">
        <v>12</v>
      </c>
      <c r="B92" s="372">
        <v>13546900</v>
      </c>
      <c r="C92" s="372">
        <v>56250</v>
      </c>
    </row>
    <row r="93" spans="1:3" s="12" customFormat="1" x14ac:dyDescent="0.25">
      <c r="A93" s="369" t="s">
        <v>72</v>
      </c>
      <c r="B93" s="372">
        <v>75000</v>
      </c>
      <c r="C93" s="372"/>
    </row>
    <row r="94" spans="1:3" s="12" customFormat="1" x14ac:dyDescent="0.25">
      <c r="A94" s="369" t="s">
        <v>94</v>
      </c>
      <c r="B94" s="372"/>
      <c r="C94" s="372"/>
    </row>
    <row r="95" spans="1:3" s="12" customFormat="1" x14ac:dyDescent="0.25">
      <c r="A95" s="370" t="s">
        <v>5</v>
      </c>
      <c r="B95" s="372">
        <v>538100</v>
      </c>
      <c r="C95" s="372"/>
    </row>
    <row r="96" spans="1:3" s="12" customFormat="1" ht="25.5" x14ac:dyDescent="0.25">
      <c r="A96" s="370" t="s">
        <v>6</v>
      </c>
      <c r="B96" s="372">
        <v>5660000</v>
      </c>
      <c r="C96" s="372"/>
    </row>
    <row r="97" spans="1:3" s="12" customFormat="1" ht="25.5" x14ac:dyDescent="0.25">
      <c r="A97" s="370" t="s">
        <v>7</v>
      </c>
      <c r="B97" s="372">
        <v>18594800</v>
      </c>
      <c r="C97" s="372">
        <v>58000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349">
        <f>SUM(B103:B114)</f>
        <v>50019850</v>
      </c>
      <c r="C101" s="349">
        <f>SUM(C103:C114)</f>
        <v>2923326.9299999997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374" t="s">
        <v>8</v>
      </c>
      <c r="B103" s="373">
        <v>25456770</v>
      </c>
      <c r="C103" s="373">
        <v>2117755.4300000002</v>
      </c>
    </row>
    <row r="104" spans="1:3" s="12" customFormat="1" x14ac:dyDescent="0.25">
      <c r="A104" s="374" t="s">
        <v>13</v>
      </c>
      <c r="B104" s="373">
        <v>9000</v>
      </c>
      <c r="C104" s="373">
        <v>0</v>
      </c>
    </row>
    <row r="105" spans="1:3" s="12" customFormat="1" x14ac:dyDescent="0.25">
      <c r="A105" s="374" t="s">
        <v>9</v>
      </c>
      <c r="B105" s="373">
        <v>7672530</v>
      </c>
      <c r="C105" s="373">
        <v>640482.09</v>
      </c>
    </row>
    <row r="106" spans="1:3" s="12" customFormat="1" x14ac:dyDescent="0.25">
      <c r="A106" s="374" t="s">
        <v>10</v>
      </c>
      <c r="B106" s="373">
        <v>275100</v>
      </c>
      <c r="C106" s="373">
        <v>0</v>
      </c>
    </row>
    <row r="107" spans="1:3" s="12" customFormat="1" ht="23.25" x14ac:dyDescent="0.25">
      <c r="A107" s="374" t="s">
        <v>49</v>
      </c>
      <c r="B107" s="373">
        <v>0</v>
      </c>
      <c r="C107" s="373">
        <v>0</v>
      </c>
    </row>
    <row r="108" spans="1:3" s="12" customFormat="1" x14ac:dyDescent="0.25">
      <c r="A108" s="374" t="s">
        <v>21</v>
      </c>
      <c r="B108" s="373">
        <v>570143</v>
      </c>
      <c r="C108" s="373">
        <v>0</v>
      </c>
    </row>
    <row r="109" spans="1:3" s="12" customFormat="1" x14ac:dyDescent="0.25">
      <c r="A109" s="374" t="s">
        <v>11</v>
      </c>
      <c r="B109" s="373">
        <v>300000</v>
      </c>
      <c r="C109" s="373">
        <v>0</v>
      </c>
    </row>
    <row r="110" spans="1:3" s="12" customFormat="1" x14ac:dyDescent="0.25">
      <c r="A110" s="374" t="s">
        <v>12</v>
      </c>
      <c r="B110" s="373">
        <v>5426375</v>
      </c>
      <c r="C110" s="376">
        <v>89473</v>
      </c>
    </row>
    <row r="111" spans="1:3" s="12" customFormat="1" x14ac:dyDescent="0.25">
      <c r="A111" s="374" t="s">
        <v>72</v>
      </c>
      <c r="B111" s="373">
        <v>145004</v>
      </c>
      <c r="C111" s="376"/>
    </row>
    <row r="112" spans="1:3" s="12" customFormat="1" ht="14.25" customHeight="1" x14ac:dyDescent="0.25">
      <c r="A112" s="375" t="s">
        <v>5</v>
      </c>
      <c r="B112" s="373">
        <v>600552</v>
      </c>
      <c r="C112" s="376">
        <v>2344.15</v>
      </c>
    </row>
    <row r="113" spans="1:3" s="12" customFormat="1" ht="25.5" x14ac:dyDescent="0.25">
      <c r="A113" s="375" t="s">
        <v>6</v>
      </c>
      <c r="B113" s="373">
        <v>2916697</v>
      </c>
      <c r="C113" s="373">
        <v>53901</v>
      </c>
    </row>
    <row r="114" spans="1:3" s="12" customFormat="1" ht="25.5" x14ac:dyDescent="0.25">
      <c r="A114" s="375" t="s">
        <v>7</v>
      </c>
      <c r="B114" s="373">
        <v>6647679</v>
      </c>
      <c r="C114" s="373">
        <v>19371.259999999998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47667200</v>
      </c>
      <c r="C118" s="8">
        <f>SUM(C120:C132)</f>
        <v>2178510.8500000006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359">
        <v>27541480</v>
      </c>
      <c r="C120" s="359">
        <v>1651292.87</v>
      </c>
    </row>
    <row r="121" spans="1:3" s="12" customFormat="1" x14ac:dyDescent="0.25">
      <c r="A121" s="13" t="s">
        <v>13</v>
      </c>
      <c r="B121" s="359"/>
      <c r="C121" s="359"/>
    </row>
    <row r="122" spans="1:3" s="12" customFormat="1" x14ac:dyDescent="0.25">
      <c r="A122" s="13" t="s">
        <v>111</v>
      </c>
      <c r="B122" s="373"/>
      <c r="C122" s="373"/>
    </row>
    <row r="123" spans="1:3" s="12" customFormat="1" x14ac:dyDescent="0.25">
      <c r="A123" s="13" t="s">
        <v>9</v>
      </c>
      <c r="B123" s="359">
        <v>8317420</v>
      </c>
      <c r="C123" s="359">
        <v>495016.99</v>
      </c>
    </row>
    <row r="124" spans="1:3" s="12" customFormat="1" x14ac:dyDescent="0.25">
      <c r="A124" s="13" t="s">
        <v>10</v>
      </c>
      <c r="B124" s="359">
        <v>150000</v>
      </c>
      <c r="C124" s="359"/>
    </row>
    <row r="125" spans="1:3" s="12" customFormat="1" ht="23.25" x14ac:dyDescent="0.25">
      <c r="A125" s="13" t="s">
        <v>14</v>
      </c>
      <c r="B125" s="359">
        <v>38000</v>
      </c>
      <c r="C125" s="359"/>
    </row>
    <row r="126" spans="1:3" s="12" customFormat="1" x14ac:dyDescent="0.25">
      <c r="A126" s="13" t="s">
        <v>21</v>
      </c>
      <c r="B126" s="359">
        <v>250000</v>
      </c>
      <c r="C126" s="359">
        <v>250.99</v>
      </c>
    </row>
    <row r="127" spans="1:3" s="12" customFormat="1" x14ac:dyDescent="0.25">
      <c r="A127" s="13" t="s">
        <v>11</v>
      </c>
      <c r="B127" s="359">
        <v>237000</v>
      </c>
      <c r="C127" s="359"/>
    </row>
    <row r="128" spans="1:3" s="12" customFormat="1" x14ac:dyDescent="0.25">
      <c r="A128" s="13" t="s">
        <v>12</v>
      </c>
      <c r="B128" s="359">
        <v>1750000</v>
      </c>
      <c r="C128" s="359">
        <v>31950</v>
      </c>
    </row>
    <row r="129" spans="1:3" s="12" customFormat="1" x14ac:dyDescent="0.25">
      <c r="A129" s="13" t="s">
        <v>72</v>
      </c>
      <c r="B129" s="359">
        <v>110000</v>
      </c>
      <c r="C129" s="359"/>
    </row>
    <row r="130" spans="1:3" s="12" customFormat="1" x14ac:dyDescent="0.25">
      <c r="A130" s="10" t="s">
        <v>5</v>
      </c>
      <c r="B130" s="359"/>
      <c r="C130" s="359"/>
    </row>
    <row r="131" spans="1:3" s="12" customFormat="1" ht="25.5" x14ac:dyDescent="0.25">
      <c r="A131" s="10" t="s">
        <v>6</v>
      </c>
      <c r="B131" s="359">
        <v>950000</v>
      </c>
      <c r="C131" s="359"/>
    </row>
    <row r="132" spans="1:3" s="12" customFormat="1" ht="25.5" x14ac:dyDescent="0.25">
      <c r="A132" s="10" t="s">
        <v>7</v>
      </c>
      <c r="B132" s="359">
        <v>8323300</v>
      </c>
      <c r="C132" s="359"/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SUM(B138:B148)</f>
        <v>50412700</v>
      </c>
      <c r="C136" s="8">
        <f>SUM(C138:C148)</f>
        <v>1627486.45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0" t="s">
        <v>8</v>
      </c>
      <c r="B138" s="387">
        <v>15983000</v>
      </c>
      <c r="C138" s="387">
        <v>1008192.07</v>
      </c>
    </row>
    <row r="139" spans="1:3" s="12" customFormat="1" x14ac:dyDescent="0.25">
      <c r="A139" s="10" t="s">
        <v>112</v>
      </c>
      <c r="B139" s="387">
        <v>1200</v>
      </c>
      <c r="C139" s="387">
        <v>100</v>
      </c>
    </row>
    <row r="140" spans="1:3" s="12" customFormat="1" x14ac:dyDescent="0.25">
      <c r="A140" s="10" t="s">
        <v>9</v>
      </c>
      <c r="B140" s="387">
        <v>4825800</v>
      </c>
      <c r="C140" s="387">
        <v>324695.75</v>
      </c>
    </row>
    <row r="141" spans="1:3" s="12" customFormat="1" x14ac:dyDescent="0.25">
      <c r="A141" s="10" t="s">
        <v>10</v>
      </c>
      <c r="B141" s="387">
        <v>73200</v>
      </c>
      <c r="C141" s="387">
        <v>160.03</v>
      </c>
    </row>
    <row r="142" spans="1:3" s="12" customFormat="1" ht="27" customHeight="1" x14ac:dyDescent="0.25">
      <c r="A142" s="10" t="s">
        <v>14</v>
      </c>
      <c r="B142" s="387"/>
      <c r="C142" s="387"/>
    </row>
    <row r="143" spans="1:3" s="12" customFormat="1" x14ac:dyDescent="0.25">
      <c r="A143" s="10" t="s">
        <v>30</v>
      </c>
      <c r="B143" s="387">
        <v>365000</v>
      </c>
      <c r="C143" s="387">
        <v>1853.8</v>
      </c>
    </row>
    <row r="144" spans="1:3" s="12" customFormat="1" x14ac:dyDescent="0.25">
      <c r="A144" s="10" t="s">
        <v>12</v>
      </c>
      <c r="B144" s="387">
        <v>25000</v>
      </c>
      <c r="C144" s="387">
        <v>0</v>
      </c>
    </row>
    <row r="145" spans="1:3" s="12" customFormat="1" x14ac:dyDescent="0.25">
      <c r="A145" s="10" t="s">
        <v>113</v>
      </c>
      <c r="B145" s="387">
        <v>177800</v>
      </c>
      <c r="C145" s="387">
        <v>0</v>
      </c>
    </row>
    <row r="146" spans="1:3" s="12" customFormat="1" x14ac:dyDescent="0.25">
      <c r="A146" s="10" t="s">
        <v>5</v>
      </c>
      <c r="B146" s="387">
        <v>4130700</v>
      </c>
      <c r="C146" s="387">
        <v>94800</v>
      </c>
    </row>
    <row r="147" spans="1:3" s="12" customFormat="1" ht="25.5" x14ac:dyDescent="0.25">
      <c r="A147" s="10" t="s">
        <v>6</v>
      </c>
      <c r="B147" s="387">
        <v>14311000</v>
      </c>
      <c r="C147" s="387">
        <v>0</v>
      </c>
    </row>
    <row r="148" spans="1:3" s="12" customFormat="1" ht="25.5" x14ac:dyDescent="0.25">
      <c r="A148" s="10" t="s">
        <v>7</v>
      </c>
      <c r="B148" s="387">
        <v>10520000</v>
      </c>
      <c r="C148" s="387">
        <v>197684.8</v>
      </c>
    </row>
    <row r="149" spans="1:3" s="12" customFormat="1" x14ac:dyDescent="0.25">
      <c r="A149" s="14"/>
      <c r="B149" s="14"/>
      <c r="C149" s="14"/>
    </row>
    <row r="150" spans="1:3" s="12" customFormat="1" x14ac:dyDescent="0.25">
      <c r="A150" s="21" t="s">
        <v>0</v>
      </c>
      <c r="B150" s="21" t="s">
        <v>2</v>
      </c>
      <c r="C150" s="21" t="s">
        <v>3</v>
      </c>
    </row>
    <row r="151" spans="1:3" s="12" customFormat="1" x14ac:dyDescent="0.25">
      <c r="A151" s="21" t="s">
        <v>1</v>
      </c>
      <c r="B151" s="21">
        <v>2</v>
      </c>
      <c r="C151" s="21">
        <v>3</v>
      </c>
    </row>
    <row r="152" spans="1:3" s="12" customFormat="1" x14ac:dyDescent="0.25">
      <c r="A152" s="4" t="s">
        <v>27</v>
      </c>
      <c r="B152" s="76">
        <f>B154+B156+B157+B158+B160+B161+B163+B164+B165+B155+B159+B162</f>
        <v>44594400</v>
      </c>
      <c r="C152" s="76">
        <f>C154+C156+C157+C158+C160+C161+C163+C164+C165+C155+C159+C162</f>
        <v>7360009.3099999996</v>
      </c>
    </row>
    <row r="153" spans="1:3" s="12" customFormat="1" x14ac:dyDescent="0.25">
      <c r="A153" s="23" t="s">
        <v>4</v>
      </c>
      <c r="B153" s="77"/>
      <c r="C153" s="77"/>
    </row>
    <row r="154" spans="1:3" s="12" customFormat="1" x14ac:dyDescent="0.25">
      <c r="A154" s="264" t="s">
        <v>8</v>
      </c>
      <c r="B154" s="329">
        <v>31982950</v>
      </c>
      <c r="C154" s="329">
        <v>5670591.6399999997</v>
      </c>
    </row>
    <row r="155" spans="1:3" s="12" customFormat="1" x14ac:dyDescent="0.25">
      <c r="A155" s="264" t="s">
        <v>83</v>
      </c>
      <c r="B155" s="329">
        <v>43000</v>
      </c>
      <c r="C155" s="329">
        <v>0</v>
      </c>
    </row>
    <row r="156" spans="1:3" s="12" customFormat="1" x14ac:dyDescent="0.25">
      <c r="A156" s="264" t="s">
        <v>9</v>
      </c>
      <c r="B156" s="329">
        <v>9658850</v>
      </c>
      <c r="C156" s="329">
        <v>1676767.67</v>
      </c>
    </row>
    <row r="157" spans="1:3" s="12" customFormat="1" x14ac:dyDescent="0.25">
      <c r="A157" s="264" t="s">
        <v>10</v>
      </c>
      <c r="B157" s="329">
        <v>73200</v>
      </c>
      <c r="C157" s="329">
        <v>0</v>
      </c>
    </row>
    <row r="158" spans="1:3" s="12" customFormat="1" x14ac:dyDescent="0.25">
      <c r="A158" s="264" t="s">
        <v>15</v>
      </c>
      <c r="B158" s="329">
        <v>407000</v>
      </c>
      <c r="C158" s="329">
        <v>0</v>
      </c>
    </row>
    <row r="159" spans="1:3" s="12" customFormat="1" ht="23.25" x14ac:dyDescent="0.25">
      <c r="A159" s="264" t="s">
        <v>14</v>
      </c>
      <c r="B159" s="329"/>
      <c r="C159" s="329"/>
    </row>
    <row r="160" spans="1:3" s="12" customFormat="1" x14ac:dyDescent="0.25">
      <c r="A160" s="264" t="s">
        <v>11</v>
      </c>
      <c r="B160" s="329">
        <v>267300</v>
      </c>
      <c r="C160" s="329">
        <v>3000</v>
      </c>
    </row>
    <row r="161" spans="1:3" s="12" customFormat="1" x14ac:dyDescent="0.25">
      <c r="A161" s="264" t="s">
        <v>12</v>
      </c>
      <c r="B161" s="329">
        <v>366500</v>
      </c>
      <c r="C161" s="329">
        <v>0</v>
      </c>
    </row>
    <row r="162" spans="1:3" s="12" customFormat="1" x14ac:dyDescent="0.25">
      <c r="A162" s="264" t="s">
        <v>74</v>
      </c>
      <c r="B162" s="329">
        <v>9400</v>
      </c>
      <c r="C162" s="329">
        <v>0</v>
      </c>
    </row>
    <row r="163" spans="1:3" s="12" customFormat="1" x14ac:dyDescent="0.25">
      <c r="A163" s="265" t="s">
        <v>5</v>
      </c>
      <c r="B163" s="329">
        <v>60700</v>
      </c>
      <c r="C163" s="329">
        <v>0</v>
      </c>
    </row>
    <row r="164" spans="1:3" s="12" customFormat="1" ht="25.5" x14ac:dyDescent="0.25">
      <c r="A164" s="265" t="s">
        <v>6</v>
      </c>
      <c r="B164" s="329">
        <v>0</v>
      </c>
      <c r="C164" s="329">
        <v>0</v>
      </c>
    </row>
    <row r="165" spans="1:3" s="12" customFormat="1" ht="25.5" x14ac:dyDescent="0.25">
      <c r="A165" s="265" t="s">
        <v>7</v>
      </c>
      <c r="B165" s="329">
        <v>1725500</v>
      </c>
      <c r="C165" s="329">
        <v>9650</v>
      </c>
    </row>
    <row r="166" spans="1:3" s="12" customFormat="1" x14ac:dyDescent="0.25">
      <c r="A166" s="287"/>
      <c r="B166" s="329"/>
      <c r="C166" s="329"/>
    </row>
    <row r="167" spans="1:3" s="12" customFormat="1" x14ac:dyDescent="0.25">
      <c r="A167" s="14"/>
      <c r="B167" s="329"/>
      <c r="C167" s="329"/>
    </row>
    <row r="168" spans="1:3" s="12" customFormat="1" x14ac:dyDescent="0.25">
      <c r="A168" s="15" t="s">
        <v>0</v>
      </c>
      <c r="B168" s="15" t="s">
        <v>2</v>
      </c>
      <c r="C168" s="15" t="s">
        <v>3</v>
      </c>
    </row>
    <row r="169" spans="1:3" s="12" customFormat="1" x14ac:dyDescent="0.25">
      <c r="A169" s="15" t="s">
        <v>1</v>
      </c>
      <c r="B169" s="15">
        <v>2</v>
      </c>
      <c r="C169" s="15">
        <v>3</v>
      </c>
    </row>
    <row r="170" spans="1:3" s="12" customFormat="1" x14ac:dyDescent="0.25">
      <c r="A170" s="3" t="s">
        <v>28</v>
      </c>
      <c r="B170" s="349">
        <f>SUM(B172:B183)</f>
        <v>22571900</v>
      </c>
      <c r="C170" s="349">
        <f>SUM(C172:C183)</f>
        <v>1594707.16</v>
      </c>
    </row>
    <row r="171" spans="1:3" s="12" customFormat="1" x14ac:dyDescent="0.25">
      <c r="A171" s="10" t="s">
        <v>4</v>
      </c>
      <c r="B171" s="259"/>
      <c r="C171" s="259"/>
    </row>
    <row r="172" spans="1:3" s="12" customFormat="1" x14ac:dyDescent="0.25">
      <c r="A172" s="381" t="s">
        <v>8</v>
      </c>
      <c r="B172" s="380">
        <v>14535000</v>
      </c>
      <c r="C172" s="380">
        <v>1196478.45</v>
      </c>
    </row>
    <row r="173" spans="1:3" s="12" customFormat="1" x14ac:dyDescent="0.25">
      <c r="A173" s="381" t="s">
        <v>95</v>
      </c>
      <c r="B173" s="380">
        <v>0</v>
      </c>
      <c r="C173" s="380">
        <v>1724.79</v>
      </c>
    </row>
    <row r="174" spans="1:3" s="12" customFormat="1" x14ac:dyDescent="0.25">
      <c r="A174" s="381" t="s">
        <v>13</v>
      </c>
      <c r="B174" s="380"/>
      <c r="C174" s="380"/>
    </row>
    <row r="175" spans="1:3" s="12" customFormat="1" x14ac:dyDescent="0.25">
      <c r="A175" s="381" t="s">
        <v>9</v>
      </c>
      <c r="B175" s="380">
        <v>4390000</v>
      </c>
      <c r="C175" s="383">
        <v>357503.92</v>
      </c>
    </row>
    <row r="176" spans="1:3" s="12" customFormat="1" x14ac:dyDescent="0.25">
      <c r="A176" s="381" t="s">
        <v>10</v>
      </c>
      <c r="B176" s="380"/>
      <c r="C176" s="380"/>
    </row>
    <row r="177" spans="1:3" s="12" customFormat="1" ht="23.25" x14ac:dyDescent="0.25">
      <c r="A177" s="381" t="s">
        <v>14</v>
      </c>
      <c r="B177" s="380"/>
      <c r="C177" s="380"/>
    </row>
    <row r="178" spans="1:3" s="12" customFormat="1" x14ac:dyDescent="0.25">
      <c r="A178" s="381" t="s">
        <v>11</v>
      </c>
      <c r="B178" s="380">
        <v>603000</v>
      </c>
      <c r="C178" s="380"/>
    </row>
    <row r="179" spans="1:3" s="12" customFormat="1" x14ac:dyDescent="0.25">
      <c r="A179" s="381" t="s">
        <v>12</v>
      </c>
      <c r="B179" s="380">
        <v>292500</v>
      </c>
      <c r="C179" s="380">
        <v>39000</v>
      </c>
    </row>
    <row r="180" spans="1:3" s="12" customFormat="1" x14ac:dyDescent="0.25">
      <c r="A180" s="381" t="s">
        <v>72</v>
      </c>
      <c r="B180" s="380">
        <v>60000</v>
      </c>
      <c r="C180" s="380"/>
    </row>
    <row r="181" spans="1:3" s="12" customFormat="1" x14ac:dyDescent="0.25">
      <c r="A181" s="382" t="s">
        <v>5</v>
      </c>
      <c r="B181" s="380">
        <v>0</v>
      </c>
      <c r="C181" s="380"/>
    </row>
    <row r="182" spans="1:3" s="12" customFormat="1" ht="25.5" x14ac:dyDescent="0.25">
      <c r="A182" s="382" t="s">
        <v>6</v>
      </c>
      <c r="B182" s="380">
        <v>706700</v>
      </c>
      <c r="C182" s="380"/>
    </row>
    <row r="183" spans="1:3" s="12" customFormat="1" ht="25.5" x14ac:dyDescent="0.25">
      <c r="A183" s="382" t="s">
        <v>7</v>
      </c>
      <c r="B183" s="380">
        <v>1984700</v>
      </c>
      <c r="C183" s="380"/>
    </row>
    <row r="184" spans="1:3" s="12" customFormat="1" x14ac:dyDescent="0.25">
      <c r="A184" s="14"/>
      <c r="B184" s="14"/>
      <c r="C184" s="14"/>
    </row>
    <row r="185" spans="1:3" s="12" customFormat="1" x14ac:dyDescent="0.25">
      <c r="A185" s="15" t="s">
        <v>0</v>
      </c>
      <c r="B185" s="15" t="s">
        <v>2</v>
      </c>
      <c r="C185" s="15" t="s">
        <v>3</v>
      </c>
    </row>
    <row r="186" spans="1:3" s="12" customFormat="1" x14ac:dyDescent="0.25">
      <c r="A186" s="15" t="s">
        <v>1</v>
      </c>
      <c r="B186" s="15">
        <v>2</v>
      </c>
      <c r="C186" s="15">
        <v>3</v>
      </c>
    </row>
    <row r="187" spans="1:3" s="12" customFormat="1" x14ac:dyDescent="0.25">
      <c r="A187" s="3" t="s">
        <v>29</v>
      </c>
      <c r="B187" s="8">
        <f>SUM(B189:B201)</f>
        <v>21243100</v>
      </c>
      <c r="C187" s="8">
        <f>SUM(C189:C201)</f>
        <v>1442759.83</v>
      </c>
    </row>
    <row r="188" spans="1:3" s="12" customFormat="1" x14ac:dyDescent="0.25">
      <c r="A188" s="10" t="s">
        <v>4</v>
      </c>
      <c r="B188" s="11"/>
      <c r="C188" s="11">
        <v>0</v>
      </c>
    </row>
    <row r="189" spans="1:3" s="12" customFormat="1" x14ac:dyDescent="0.25">
      <c r="A189" s="384" t="s">
        <v>8</v>
      </c>
      <c r="B189" s="387">
        <v>10865591</v>
      </c>
      <c r="C189" s="387">
        <v>1018219.74</v>
      </c>
    </row>
    <row r="190" spans="1:3" s="12" customFormat="1" ht="23.25" x14ac:dyDescent="0.25">
      <c r="A190" s="384" t="s">
        <v>76</v>
      </c>
      <c r="B190" s="387">
        <v>30000</v>
      </c>
      <c r="C190" s="387">
        <v>1314.55</v>
      </c>
    </row>
    <row r="191" spans="1:3" s="12" customFormat="1" x14ac:dyDescent="0.25">
      <c r="A191" s="384" t="s">
        <v>9</v>
      </c>
      <c r="B191" s="387">
        <v>3281409</v>
      </c>
      <c r="C191" s="387">
        <v>290639.53999999998</v>
      </c>
    </row>
    <row r="192" spans="1:3" s="12" customFormat="1" x14ac:dyDescent="0.25">
      <c r="A192" s="384" t="s">
        <v>10</v>
      </c>
      <c r="B192" s="387">
        <v>28340</v>
      </c>
      <c r="C192" s="387"/>
    </row>
    <row r="193" spans="1:3" s="12" customFormat="1" ht="23.25" x14ac:dyDescent="0.25">
      <c r="A193" s="384" t="s">
        <v>49</v>
      </c>
      <c r="B193" s="387">
        <v>0</v>
      </c>
      <c r="C193" s="387">
        <v>0</v>
      </c>
    </row>
    <row r="194" spans="1:3" s="12" customFormat="1" x14ac:dyDescent="0.25">
      <c r="A194" s="386" t="s">
        <v>15</v>
      </c>
      <c r="B194" s="387">
        <v>164000</v>
      </c>
      <c r="C194" s="387"/>
    </row>
    <row r="195" spans="1:3" s="12" customFormat="1" x14ac:dyDescent="0.25">
      <c r="A195" s="386" t="s">
        <v>16</v>
      </c>
      <c r="B195" s="387">
        <v>391370</v>
      </c>
      <c r="C195" s="387"/>
    </row>
    <row r="196" spans="1:3" s="12" customFormat="1" x14ac:dyDescent="0.25">
      <c r="A196" s="384" t="s">
        <v>11</v>
      </c>
      <c r="B196" s="387">
        <v>299000</v>
      </c>
      <c r="C196" s="387">
        <v>12000</v>
      </c>
    </row>
    <row r="197" spans="1:3" s="12" customFormat="1" x14ac:dyDescent="0.25">
      <c r="A197" s="384" t="s">
        <v>12</v>
      </c>
      <c r="B197" s="387">
        <v>3824990</v>
      </c>
      <c r="C197" s="387">
        <v>97730</v>
      </c>
    </row>
    <row r="198" spans="1:3" s="12" customFormat="1" x14ac:dyDescent="0.25">
      <c r="A198" s="385" t="s">
        <v>72</v>
      </c>
      <c r="B198" s="387">
        <v>25000</v>
      </c>
      <c r="C198" s="387"/>
    </row>
    <row r="199" spans="1:3" s="12" customFormat="1" x14ac:dyDescent="0.25">
      <c r="A199" s="384" t="s">
        <v>5</v>
      </c>
      <c r="B199" s="387">
        <v>66100</v>
      </c>
      <c r="C199" s="387">
        <v>4096</v>
      </c>
    </row>
    <row r="200" spans="1:3" s="12" customFormat="1" ht="25.5" x14ac:dyDescent="0.25">
      <c r="A200" s="385" t="s">
        <v>6</v>
      </c>
      <c r="B200" s="387">
        <v>60000</v>
      </c>
      <c r="C200" s="387"/>
    </row>
    <row r="201" spans="1:3" s="12" customFormat="1" ht="25.5" x14ac:dyDescent="0.25">
      <c r="A201" s="385" t="s">
        <v>7</v>
      </c>
      <c r="B201" s="387">
        <v>2207300</v>
      </c>
      <c r="C201" s="387">
        <v>18760</v>
      </c>
    </row>
    <row r="202" spans="1:3" s="12" customFormat="1" x14ac:dyDescent="0.25">
      <c r="A202" s="356"/>
      <c r="B202" s="305"/>
      <c r="C202" s="305"/>
    </row>
    <row r="203" spans="1:3" s="12" customFormat="1" x14ac:dyDescent="0.25">
      <c r="A203" s="14"/>
      <c r="B203" s="14"/>
      <c r="C203" s="14"/>
    </row>
    <row r="204" spans="1:3" s="12" customFormat="1" x14ac:dyDescent="0.25">
      <c r="A204" s="15" t="s">
        <v>0</v>
      </c>
      <c r="B204" s="15" t="s">
        <v>2</v>
      </c>
      <c r="C204" s="15" t="s">
        <v>3</v>
      </c>
    </row>
    <row r="205" spans="1:3" s="12" customFormat="1" x14ac:dyDescent="0.25">
      <c r="A205" s="15" t="s">
        <v>1</v>
      </c>
      <c r="B205" s="15">
        <v>2</v>
      </c>
      <c r="C205" s="15">
        <v>3</v>
      </c>
    </row>
    <row r="206" spans="1:3" s="12" customFormat="1" x14ac:dyDescent="0.25">
      <c r="A206" s="3" t="s">
        <v>36</v>
      </c>
      <c r="B206" s="349">
        <f>B208+B210+B211+B213+B214+B215+B216+B217+B218+B209+B212+B220</f>
        <v>4222800</v>
      </c>
      <c r="C206" s="349">
        <f>C208+C210+C211+C213+C214+C215+C216+C217+C218+C209+C212+C220</f>
        <v>621681.52</v>
      </c>
    </row>
    <row r="207" spans="1:3" s="12" customFormat="1" x14ac:dyDescent="0.25">
      <c r="A207" s="10" t="s">
        <v>4</v>
      </c>
      <c r="B207" s="259"/>
      <c r="C207" s="259"/>
    </row>
    <row r="208" spans="1:3" s="12" customFormat="1" x14ac:dyDescent="0.25">
      <c r="A208" s="388" t="s">
        <v>8</v>
      </c>
      <c r="B208" s="387">
        <v>3000000</v>
      </c>
      <c r="C208" s="387">
        <v>474454.33</v>
      </c>
    </row>
    <row r="209" spans="1:3" s="12" customFormat="1" x14ac:dyDescent="0.25">
      <c r="A209" s="388" t="s">
        <v>13</v>
      </c>
      <c r="B209" s="387">
        <v>6200</v>
      </c>
      <c r="C209" s="387"/>
    </row>
    <row r="210" spans="1:3" s="12" customFormat="1" x14ac:dyDescent="0.25">
      <c r="A210" s="388" t="s">
        <v>9</v>
      </c>
      <c r="B210" s="387">
        <v>906000</v>
      </c>
      <c r="C210" s="387">
        <v>143285.19</v>
      </c>
    </row>
    <row r="211" spans="1:3" s="12" customFormat="1" ht="23.25" x14ac:dyDescent="0.25">
      <c r="A211" s="388" t="s">
        <v>84</v>
      </c>
      <c r="B211" s="387">
        <v>0</v>
      </c>
      <c r="C211" s="387"/>
    </row>
    <row r="212" spans="1:3" s="12" customFormat="1" x14ac:dyDescent="0.25">
      <c r="A212" s="388" t="s">
        <v>10</v>
      </c>
      <c r="B212" s="387">
        <v>18785.13</v>
      </c>
      <c r="C212" s="387">
        <v>1442</v>
      </c>
    </row>
    <row r="213" spans="1:3" s="12" customFormat="1" ht="23.25" x14ac:dyDescent="0.25">
      <c r="A213" s="388" t="s">
        <v>14</v>
      </c>
      <c r="B213" s="387">
        <v>0</v>
      </c>
      <c r="C213" s="387"/>
    </row>
    <row r="214" spans="1:3" s="12" customFormat="1" x14ac:dyDescent="0.25">
      <c r="A214" s="388" t="s">
        <v>15</v>
      </c>
      <c r="B214" s="387">
        <v>38421.68</v>
      </c>
      <c r="C214" s="387"/>
    </row>
    <row r="215" spans="1:3" s="12" customFormat="1" x14ac:dyDescent="0.25">
      <c r="A215" s="388" t="s">
        <v>11</v>
      </c>
      <c r="B215" s="387">
        <v>79638.559999999998</v>
      </c>
      <c r="C215" s="387">
        <v>1750</v>
      </c>
    </row>
    <row r="216" spans="1:3" s="12" customFormat="1" x14ac:dyDescent="0.25">
      <c r="A216" s="388" t="s">
        <v>12</v>
      </c>
      <c r="B216" s="387">
        <v>46472</v>
      </c>
      <c r="C216" s="387">
        <v>750</v>
      </c>
    </row>
    <row r="217" spans="1:3" s="12" customFormat="1" x14ac:dyDescent="0.25">
      <c r="A217" s="388" t="s">
        <v>72</v>
      </c>
      <c r="B217" s="387">
        <v>9000</v>
      </c>
      <c r="C217" s="387"/>
    </row>
    <row r="218" spans="1:3" s="12" customFormat="1" x14ac:dyDescent="0.25">
      <c r="A218" s="389" t="s">
        <v>5</v>
      </c>
      <c r="B218" s="387">
        <v>5700</v>
      </c>
      <c r="C218" s="387"/>
    </row>
    <row r="219" spans="1:3" s="12" customFormat="1" ht="25.5" x14ac:dyDescent="0.25">
      <c r="A219" s="389" t="s">
        <v>6</v>
      </c>
      <c r="B219" s="387">
        <v>0</v>
      </c>
      <c r="C219" s="387"/>
    </row>
    <row r="220" spans="1:3" s="12" customFormat="1" ht="25.5" x14ac:dyDescent="0.25">
      <c r="A220" s="389" t="s">
        <v>7</v>
      </c>
      <c r="B220" s="387">
        <v>112582.63</v>
      </c>
      <c r="C220" s="387"/>
    </row>
    <row r="221" spans="1:3" s="12" customFormat="1" x14ac:dyDescent="0.25">
      <c r="A221" s="10"/>
      <c r="B221" s="359"/>
      <c r="C221" s="359"/>
    </row>
    <row r="222" spans="1:3" s="12" customFormat="1" x14ac:dyDescent="0.25">
      <c r="A222" s="15" t="s">
        <v>0</v>
      </c>
      <c r="B222" s="15" t="s">
        <v>2</v>
      </c>
      <c r="C222" s="15" t="s">
        <v>3</v>
      </c>
    </row>
    <row r="223" spans="1:3" s="12" customFormat="1" x14ac:dyDescent="0.25">
      <c r="A223" s="15" t="s">
        <v>1</v>
      </c>
      <c r="B223" s="15">
        <v>2</v>
      </c>
      <c r="C223" s="15">
        <v>3</v>
      </c>
    </row>
    <row r="224" spans="1:3" s="12" customFormat="1" x14ac:dyDescent="0.25">
      <c r="A224" s="3" t="s">
        <v>31</v>
      </c>
      <c r="B224" s="349">
        <f>SUM(B226:B237)</f>
        <v>2765400</v>
      </c>
      <c r="C224" s="349">
        <f>SUM(C226:C237)</f>
        <v>361016.6</v>
      </c>
    </row>
    <row r="225" spans="1:3" s="12" customFormat="1" x14ac:dyDescent="0.25">
      <c r="A225" s="10" t="s">
        <v>4</v>
      </c>
      <c r="B225" s="259"/>
      <c r="C225" s="259"/>
    </row>
    <row r="226" spans="1:3" s="12" customFormat="1" x14ac:dyDescent="0.25">
      <c r="A226" s="388" t="s">
        <v>8</v>
      </c>
      <c r="B226" s="387">
        <v>1945392</v>
      </c>
      <c r="C226" s="376">
        <v>278155.67</v>
      </c>
    </row>
    <row r="227" spans="1:3" s="12" customFormat="1" x14ac:dyDescent="0.25">
      <c r="A227" s="388" t="s">
        <v>13</v>
      </c>
      <c r="B227" s="387">
        <v>700</v>
      </c>
      <c r="C227" s="376"/>
    </row>
    <row r="228" spans="1:3" s="12" customFormat="1" x14ac:dyDescent="0.25">
      <c r="A228" s="388" t="s">
        <v>9</v>
      </c>
      <c r="B228" s="387">
        <v>587508</v>
      </c>
      <c r="C228" s="376">
        <v>82860.929999999993</v>
      </c>
    </row>
    <row r="229" spans="1:3" s="12" customFormat="1" x14ac:dyDescent="0.25">
      <c r="A229" s="388" t="s">
        <v>106</v>
      </c>
      <c r="B229" s="387">
        <v>9937.48</v>
      </c>
      <c r="C229" s="376"/>
    </row>
    <row r="230" spans="1:3" s="12" customFormat="1" x14ac:dyDescent="0.25">
      <c r="A230" s="388" t="s">
        <v>10</v>
      </c>
      <c r="B230" s="387">
        <v>9100</v>
      </c>
      <c r="C230" s="344"/>
    </row>
    <row r="231" spans="1:3" s="12" customFormat="1" x14ac:dyDescent="0.25">
      <c r="A231" s="388" t="s">
        <v>30</v>
      </c>
      <c r="B231" s="387">
        <v>27800</v>
      </c>
      <c r="C231" s="376"/>
    </row>
    <row r="232" spans="1:3" s="12" customFormat="1" x14ac:dyDescent="0.25">
      <c r="A232" s="388" t="s">
        <v>11</v>
      </c>
      <c r="B232" s="387">
        <v>10200</v>
      </c>
      <c r="C232" s="376"/>
    </row>
    <row r="233" spans="1:3" s="12" customFormat="1" x14ac:dyDescent="0.25">
      <c r="A233" s="388" t="s">
        <v>12</v>
      </c>
      <c r="B233" s="387">
        <v>95900</v>
      </c>
      <c r="C233" s="376"/>
    </row>
    <row r="234" spans="1:3" s="12" customFormat="1" x14ac:dyDescent="0.25">
      <c r="A234" s="388" t="s">
        <v>82</v>
      </c>
      <c r="B234" s="376">
        <v>5500</v>
      </c>
      <c r="C234" s="376"/>
    </row>
    <row r="235" spans="1:3" s="12" customFormat="1" x14ac:dyDescent="0.25">
      <c r="A235" s="389" t="s">
        <v>5</v>
      </c>
      <c r="B235" s="387">
        <v>4200</v>
      </c>
      <c r="C235" s="376"/>
    </row>
    <row r="236" spans="1:3" s="12" customFormat="1" ht="25.5" x14ac:dyDescent="0.25">
      <c r="A236" s="389" t="s">
        <v>6</v>
      </c>
      <c r="B236" s="387"/>
      <c r="C236" s="376"/>
    </row>
    <row r="237" spans="1:3" s="12" customFormat="1" ht="25.5" x14ac:dyDescent="0.25">
      <c r="A237" s="389" t="s">
        <v>7</v>
      </c>
      <c r="B237" s="376">
        <f>78046.04-8883.52</f>
        <v>69162.51999999999</v>
      </c>
      <c r="C237" s="376"/>
    </row>
    <row r="238" spans="1:3" s="12" customFormat="1" x14ac:dyDescent="0.25">
      <c r="A238" s="14"/>
      <c r="B238" s="14"/>
      <c r="C238" s="14"/>
    </row>
    <row r="239" spans="1:3" s="12" customFormat="1" x14ac:dyDescent="0.25">
      <c r="A239" s="15" t="s">
        <v>0</v>
      </c>
      <c r="B239" s="15" t="s">
        <v>2</v>
      </c>
      <c r="C239" s="15" t="s">
        <v>3</v>
      </c>
    </row>
    <row r="240" spans="1:3" s="12" customFormat="1" x14ac:dyDescent="0.25">
      <c r="A240" s="15" t="s">
        <v>1</v>
      </c>
      <c r="B240" s="15">
        <v>2</v>
      </c>
      <c r="C240" s="15">
        <v>3</v>
      </c>
    </row>
    <row r="241" spans="1:3" s="12" customFormat="1" ht="25.5" x14ac:dyDescent="0.25">
      <c r="A241" s="3" t="s">
        <v>34</v>
      </c>
      <c r="B241" s="343">
        <f>SUM(B243:B258)</f>
        <v>42880500</v>
      </c>
      <c r="C241" s="343">
        <f>SUM(C243:C257)</f>
        <v>2816560.8400000003</v>
      </c>
    </row>
    <row r="242" spans="1:3" s="12" customFormat="1" x14ac:dyDescent="0.25">
      <c r="A242" s="10" t="s">
        <v>4</v>
      </c>
      <c r="B242" s="343"/>
      <c r="C242" s="343"/>
    </row>
    <row r="243" spans="1:3" s="12" customFormat="1" x14ac:dyDescent="0.25">
      <c r="A243" s="13" t="s">
        <v>8</v>
      </c>
      <c r="B243" s="343">
        <v>27430300</v>
      </c>
      <c r="C243" s="343">
        <v>2163926.2000000002</v>
      </c>
    </row>
    <row r="244" spans="1:3" s="12" customFormat="1" x14ac:dyDescent="0.25">
      <c r="A244" s="13" t="s">
        <v>13</v>
      </c>
      <c r="B244" s="343">
        <v>8400</v>
      </c>
      <c r="C244" s="343"/>
    </row>
    <row r="245" spans="1:3" s="12" customFormat="1" ht="17.25" customHeight="1" x14ac:dyDescent="0.25">
      <c r="A245" s="13" t="s">
        <v>119</v>
      </c>
      <c r="B245" s="376">
        <v>60000</v>
      </c>
      <c r="C245" s="376"/>
    </row>
    <row r="246" spans="1:3" s="12" customFormat="1" x14ac:dyDescent="0.25">
      <c r="A246" s="13" t="s">
        <v>9</v>
      </c>
      <c r="B246" s="343">
        <v>8242800</v>
      </c>
      <c r="C246" s="343">
        <v>652634.64</v>
      </c>
    </row>
    <row r="247" spans="1:3" s="12" customFormat="1" x14ac:dyDescent="0.25">
      <c r="A247" s="13" t="s">
        <v>10</v>
      </c>
      <c r="B247" s="343">
        <v>19500</v>
      </c>
      <c r="C247" s="343"/>
    </row>
    <row r="248" spans="1:3" s="12" customFormat="1" x14ac:dyDescent="0.25">
      <c r="A248" s="13" t="s">
        <v>15</v>
      </c>
      <c r="B248" s="343">
        <v>43100</v>
      </c>
      <c r="C248" s="343"/>
    </row>
    <row r="249" spans="1:3" s="12" customFormat="1" x14ac:dyDescent="0.25">
      <c r="A249" s="13" t="s">
        <v>33</v>
      </c>
      <c r="B249" s="343"/>
      <c r="C249" s="343"/>
    </row>
    <row r="250" spans="1:3" s="12" customFormat="1" x14ac:dyDescent="0.25">
      <c r="A250" s="13" t="s">
        <v>11</v>
      </c>
      <c r="B250" s="343">
        <v>340500</v>
      </c>
      <c r="C250" s="343"/>
    </row>
    <row r="251" spans="1:3" s="12" customFormat="1" x14ac:dyDescent="0.25">
      <c r="A251" s="13" t="s">
        <v>12</v>
      </c>
      <c r="B251" s="343">
        <v>1304500</v>
      </c>
      <c r="C251" s="343"/>
    </row>
    <row r="252" spans="1:3" s="12" customFormat="1" x14ac:dyDescent="0.25">
      <c r="A252" s="13" t="s">
        <v>72</v>
      </c>
      <c r="B252" s="376">
        <v>70000</v>
      </c>
      <c r="C252" s="376"/>
    </row>
    <row r="253" spans="1:3" s="12" customFormat="1" x14ac:dyDescent="0.25">
      <c r="A253" s="10" t="s">
        <v>5</v>
      </c>
      <c r="B253" s="376"/>
      <c r="C253" s="343"/>
    </row>
    <row r="254" spans="1:3" s="12" customFormat="1" ht="25.5" x14ac:dyDescent="0.25">
      <c r="A254" s="10" t="s">
        <v>6</v>
      </c>
      <c r="B254" s="376">
        <v>1907400</v>
      </c>
      <c r="C254" s="343"/>
    </row>
    <row r="255" spans="1:3" s="12" customFormat="1" ht="25.5" x14ac:dyDescent="0.25">
      <c r="A255" s="10" t="s">
        <v>7</v>
      </c>
      <c r="B255" s="376">
        <v>3423500</v>
      </c>
      <c r="C255" s="343"/>
    </row>
    <row r="256" spans="1:3" s="12" customFormat="1" x14ac:dyDescent="0.25">
      <c r="A256" s="6" t="s">
        <v>37</v>
      </c>
      <c r="B256" s="376">
        <v>14600</v>
      </c>
      <c r="C256" s="359"/>
    </row>
    <row r="257" spans="1:3" s="12" customFormat="1" x14ac:dyDescent="0.25">
      <c r="A257" s="6" t="s">
        <v>121</v>
      </c>
      <c r="B257" s="376">
        <v>11800</v>
      </c>
      <c r="C257" s="359"/>
    </row>
    <row r="258" spans="1:3" s="12" customFormat="1" x14ac:dyDescent="0.25">
      <c r="A258" s="6" t="s">
        <v>120</v>
      </c>
      <c r="B258" s="376">
        <v>4100</v>
      </c>
      <c r="C258" s="387"/>
    </row>
    <row r="259" spans="1:3" s="12" customFormat="1" x14ac:dyDescent="0.25">
      <c r="A259" s="14"/>
      <c r="B259" s="14"/>
      <c r="C259" s="14"/>
    </row>
    <row r="260" spans="1:3" s="12" customFormat="1" x14ac:dyDescent="0.25">
      <c r="A260" s="15" t="s">
        <v>0</v>
      </c>
      <c r="B260" s="15" t="s">
        <v>2</v>
      </c>
      <c r="C260" s="15" t="s">
        <v>3</v>
      </c>
    </row>
    <row r="261" spans="1:3" s="12" customFormat="1" x14ac:dyDescent="0.25">
      <c r="A261" s="15" t="s">
        <v>1</v>
      </c>
      <c r="B261" s="15">
        <v>2</v>
      </c>
      <c r="C261" s="15">
        <v>3</v>
      </c>
    </row>
    <row r="262" spans="1:3" s="12" customFormat="1" ht="25.5" x14ac:dyDescent="0.25">
      <c r="A262" s="3" t="s">
        <v>39</v>
      </c>
      <c r="B262" s="8">
        <f>SUM(B264:B277)</f>
        <v>38779500</v>
      </c>
      <c r="C262" s="8">
        <f>SUM(C264:C276)</f>
        <v>2505004.71</v>
      </c>
    </row>
    <row r="263" spans="1:3" s="12" customFormat="1" x14ac:dyDescent="0.25">
      <c r="A263" s="10" t="s">
        <v>4</v>
      </c>
      <c r="B263" s="11"/>
      <c r="C263" s="11"/>
    </row>
    <row r="264" spans="1:3" s="12" customFormat="1" x14ac:dyDescent="0.25">
      <c r="A264" s="33" t="s">
        <v>8</v>
      </c>
      <c r="B264" s="359">
        <v>23852400</v>
      </c>
      <c r="C264" s="359">
        <v>1927045.13</v>
      </c>
    </row>
    <row r="265" spans="1:3" s="12" customFormat="1" x14ac:dyDescent="0.25">
      <c r="A265" s="33" t="s">
        <v>103</v>
      </c>
      <c r="B265" s="359">
        <v>119200</v>
      </c>
      <c r="C265" s="359"/>
    </row>
    <row r="266" spans="1:3" s="12" customFormat="1" x14ac:dyDescent="0.25">
      <c r="A266" s="33" t="s">
        <v>9</v>
      </c>
      <c r="B266" s="359">
        <v>7169600</v>
      </c>
      <c r="C266" s="359">
        <v>577959.57999999996</v>
      </c>
    </row>
    <row r="267" spans="1:3" s="12" customFormat="1" x14ac:dyDescent="0.25">
      <c r="A267" s="33" t="s">
        <v>10</v>
      </c>
      <c r="B267" s="359">
        <v>51500</v>
      </c>
      <c r="C267" s="359"/>
    </row>
    <row r="268" spans="1:3" s="12" customFormat="1" x14ac:dyDescent="0.25">
      <c r="A268" s="33" t="s">
        <v>15</v>
      </c>
      <c r="B268" s="359">
        <v>131500</v>
      </c>
      <c r="C268" s="359"/>
    </row>
    <row r="269" spans="1:3" s="12" customFormat="1" ht="23.25" x14ac:dyDescent="0.25">
      <c r="A269" s="33" t="s">
        <v>104</v>
      </c>
      <c r="B269" s="359"/>
      <c r="C269" s="359"/>
    </row>
    <row r="270" spans="1:3" s="12" customFormat="1" x14ac:dyDescent="0.25">
      <c r="A270" s="33" t="s">
        <v>11</v>
      </c>
      <c r="B270" s="359">
        <v>1475100</v>
      </c>
      <c r="C270" s="359"/>
    </row>
    <row r="271" spans="1:3" s="12" customFormat="1" x14ac:dyDescent="0.25">
      <c r="A271" s="33" t="s">
        <v>12</v>
      </c>
      <c r="B271" s="359">
        <v>1101000</v>
      </c>
      <c r="C271" s="359"/>
    </row>
    <row r="272" spans="1:3" s="12" customFormat="1" x14ac:dyDescent="0.25">
      <c r="A272" s="33" t="s">
        <v>72</v>
      </c>
      <c r="B272" s="359"/>
      <c r="C272" s="359"/>
    </row>
    <row r="273" spans="1:3" s="12" customFormat="1" x14ac:dyDescent="0.25">
      <c r="A273" s="33" t="s">
        <v>97</v>
      </c>
      <c r="B273" s="359"/>
      <c r="C273" s="359"/>
    </row>
    <row r="274" spans="1:3" s="12" customFormat="1" x14ac:dyDescent="0.25">
      <c r="A274" s="33" t="s">
        <v>5</v>
      </c>
      <c r="B274" s="359">
        <v>23300</v>
      </c>
      <c r="C274" s="359"/>
    </row>
    <row r="275" spans="1:3" s="12" customFormat="1" ht="23.25" x14ac:dyDescent="0.25">
      <c r="A275" s="33" t="s">
        <v>6</v>
      </c>
      <c r="B275" s="359">
        <v>2053300</v>
      </c>
      <c r="C275" s="359"/>
    </row>
    <row r="276" spans="1:3" s="12" customFormat="1" ht="23.25" x14ac:dyDescent="0.25">
      <c r="A276" s="33" t="s">
        <v>7</v>
      </c>
      <c r="B276" s="359">
        <v>2802600</v>
      </c>
      <c r="C276" s="359"/>
    </row>
    <row r="277" spans="1:3" s="12" customFormat="1" x14ac:dyDescent="0.25">
      <c r="A277" s="14"/>
      <c r="B277" s="14"/>
      <c r="C277" s="14"/>
    </row>
    <row r="278" spans="1:3" s="12" customFormat="1" x14ac:dyDescent="0.25">
      <c r="A278" s="27" t="s">
        <v>0</v>
      </c>
      <c r="B278" s="27" t="s">
        <v>2</v>
      </c>
      <c r="C278" s="27" t="s">
        <v>3</v>
      </c>
    </row>
    <row r="279" spans="1:3" s="12" customFormat="1" ht="15.75" thickBot="1" x14ac:dyDescent="0.3">
      <c r="A279" s="27" t="s">
        <v>1</v>
      </c>
      <c r="B279" s="28" t="s">
        <v>40</v>
      </c>
      <c r="C279" s="28" t="s">
        <v>41</v>
      </c>
    </row>
    <row r="280" spans="1:3" s="12" customFormat="1" x14ac:dyDescent="0.25">
      <c r="A280" s="29" t="s">
        <v>42</v>
      </c>
      <c r="B280" s="81">
        <f>SUM(B282:B295)</f>
        <v>89221500</v>
      </c>
      <c r="C280" s="81">
        <f>SUM(C282:C295)</f>
        <v>2200147.13</v>
      </c>
    </row>
    <row r="281" spans="1:3" s="12" customFormat="1" x14ac:dyDescent="0.25">
      <c r="A281" s="31" t="s">
        <v>4</v>
      </c>
      <c r="B281" s="82"/>
      <c r="C281" s="82"/>
    </row>
    <row r="282" spans="1:3" s="12" customFormat="1" x14ac:dyDescent="0.25">
      <c r="A282" s="378" t="s">
        <v>8</v>
      </c>
      <c r="B282" s="387">
        <v>24399600</v>
      </c>
      <c r="C282" s="387">
        <v>1974807.34</v>
      </c>
    </row>
    <row r="283" spans="1:3" s="12" customFormat="1" x14ac:dyDescent="0.25">
      <c r="A283" s="378" t="s">
        <v>13</v>
      </c>
      <c r="B283" s="387">
        <v>220000</v>
      </c>
      <c r="C283" s="387">
        <v>1800</v>
      </c>
    </row>
    <row r="284" spans="1:3" s="12" customFormat="1" x14ac:dyDescent="0.25">
      <c r="A284" s="378" t="s">
        <v>9</v>
      </c>
      <c r="B284" s="387">
        <v>7339700</v>
      </c>
      <c r="C284" s="387"/>
    </row>
    <row r="285" spans="1:3" s="12" customFormat="1" x14ac:dyDescent="0.25">
      <c r="A285" s="378" t="s">
        <v>10</v>
      </c>
      <c r="B285" s="387">
        <v>190000</v>
      </c>
      <c r="C285" s="387">
        <v>30600</v>
      </c>
    </row>
    <row r="286" spans="1:3" s="12" customFormat="1" ht="23.25" x14ac:dyDescent="0.25">
      <c r="A286" s="378" t="s">
        <v>114</v>
      </c>
      <c r="B286" s="387">
        <v>50000</v>
      </c>
      <c r="C286" s="387">
        <v>1130</v>
      </c>
    </row>
    <row r="287" spans="1:3" s="12" customFormat="1" x14ac:dyDescent="0.25">
      <c r="A287" s="378" t="s">
        <v>15</v>
      </c>
      <c r="B287" s="387">
        <v>1001960</v>
      </c>
      <c r="C287" s="387"/>
    </row>
    <row r="288" spans="1:3" s="12" customFormat="1" x14ac:dyDescent="0.25">
      <c r="A288" s="378" t="s">
        <v>91</v>
      </c>
      <c r="B288" s="387">
        <v>330000</v>
      </c>
      <c r="C288" s="387"/>
    </row>
    <row r="289" spans="1:3" s="12" customFormat="1" x14ac:dyDescent="0.25">
      <c r="A289" s="378" t="s">
        <v>11</v>
      </c>
      <c r="B289" s="387">
        <v>7605000</v>
      </c>
      <c r="C289" s="387">
        <v>11199.84</v>
      </c>
    </row>
    <row r="290" spans="1:3" s="12" customFormat="1" x14ac:dyDescent="0.25">
      <c r="A290" s="378" t="s">
        <v>12</v>
      </c>
      <c r="B290" s="387">
        <v>24312000</v>
      </c>
      <c r="C290" s="387">
        <v>49245</v>
      </c>
    </row>
    <row r="291" spans="1:3" s="12" customFormat="1" x14ac:dyDescent="0.25">
      <c r="A291" s="379" t="s">
        <v>115</v>
      </c>
      <c r="B291" s="387">
        <v>40020</v>
      </c>
      <c r="C291" s="387">
        <v>2240.42</v>
      </c>
    </row>
    <row r="292" spans="1:3" s="12" customFormat="1" x14ac:dyDescent="0.25">
      <c r="A292" s="379" t="s">
        <v>86</v>
      </c>
      <c r="B292" s="387">
        <v>29000</v>
      </c>
      <c r="C292" s="387">
        <v>667.53</v>
      </c>
    </row>
    <row r="293" spans="1:3" s="12" customFormat="1" x14ac:dyDescent="0.25">
      <c r="A293" s="377" t="s">
        <v>5</v>
      </c>
      <c r="B293" s="387">
        <v>166455</v>
      </c>
      <c r="C293" s="387">
        <v>128457</v>
      </c>
    </row>
    <row r="294" spans="1:3" s="12" customFormat="1" ht="25.5" x14ac:dyDescent="0.25">
      <c r="A294" s="377" t="s">
        <v>6</v>
      </c>
      <c r="B294" s="387">
        <v>16326322.75</v>
      </c>
      <c r="C294" s="387"/>
    </row>
    <row r="295" spans="1:3" s="12" customFormat="1" ht="25.5" x14ac:dyDescent="0.25">
      <c r="A295" s="377" t="s">
        <v>7</v>
      </c>
      <c r="B295" s="387">
        <v>7211442.25</v>
      </c>
      <c r="C295" s="387"/>
    </row>
    <row r="296" spans="1:3" s="12" customFormat="1" x14ac:dyDescent="0.25">
      <c r="A296" s="309"/>
      <c r="B296" s="300"/>
      <c r="C296" s="300"/>
    </row>
    <row r="297" spans="1:3" s="12" customFormat="1" x14ac:dyDescent="0.25">
      <c r="A297" s="27" t="s">
        <v>0</v>
      </c>
      <c r="B297" s="27" t="s">
        <v>2</v>
      </c>
      <c r="C297" s="27" t="s">
        <v>3</v>
      </c>
    </row>
    <row r="298" spans="1:3" s="12" customFormat="1" ht="15.75" thickBot="1" x14ac:dyDescent="0.3">
      <c r="A298" s="27" t="s">
        <v>1</v>
      </c>
      <c r="B298" s="28" t="s">
        <v>40</v>
      </c>
      <c r="C298" s="28" t="s">
        <v>41</v>
      </c>
    </row>
    <row r="299" spans="1:3" s="12" customFormat="1" x14ac:dyDescent="0.25">
      <c r="A299" s="42" t="s">
        <v>45</v>
      </c>
      <c r="B299" s="87">
        <f>SUM(B301:B313)</f>
        <v>123776700</v>
      </c>
      <c r="C299" s="87">
        <f>SUM(C301:C313)</f>
        <v>3908382.55</v>
      </c>
    </row>
    <row r="300" spans="1:3" s="12" customFormat="1" x14ac:dyDescent="0.25">
      <c r="A300" s="44" t="s">
        <v>4</v>
      </c>
      <c r="B300" s="88"/>
      <c r="C300" s="88"/>
    </row>
    <row r="301" spans="1:3" s="12" customFormat="1" x14ac:dyDescent="0.25">
      <c r="A301" s="284" t="s">
        <v>8</v>
      </c>
      <c r="B301" s="343">
        <v>18768050</v>
      </c>
      <c r="C301" s="343">
        <v>469932.37</v>
      </c>
    </row>
    <row r="302" spans="1:3" s="12" customFormat="1" x14ac:dyDescent="0.25">
      <c r="A302" s="346" t="s">
        <v>47</v>
      </c>
      <c r="B302" s="343"/>
      <c r="C302" s="343"/>
    </row>
    <row r="303" spans="1:3" s="12" customFormat="1" x14ac:dyDescent="0.25">
      <c r="A303" s="284" t="s">
        <v>9</v>
      </c>
      <c r="B303" s="343">
        <v>5667950</v>
      </c>
      <c r="C303" s="343">
        <v>480006.58</v>
      </c>
    </row>
    <row r="304" spans="1:3" s="12" customFormat="1" x14ac:dyDescent="0.25">
      <c r="A304" s="284" t="s">
        <v>10</v>
      </c>
      <c r="B304" s="343">
        <v>94000</v>
      </c>
      <c r="C304" s="343"/>
    </row>
    <row r="305" spans="1:3" s="12" customFormat="1" x14ac:dyDescent="0.25">
      <c r="A305" s="284" t="s">
        <v>44</v>
      </c>
      <c r="B305" s="343"/>
      <c r="C305" s="343"/>
    </row>
    <row r="306" spans="1:3" s="12" customFormat="1" x14ac:dyDescent="0.25">
      <c r="A306" s="284" t="s">
        <v>15</v>
      </c>
      <c r="B306" s="343">
        <v>377700</v>
      </c>
      <c r="C306" s="343">
        <v>19646.599999999999</v>
      </c>
    </row>
    <row r="307" spans="1:3" s="12" customFormat="1" x14ac:dyDescent="0.25">
      <c r="A307" s="284" t="s">
        <v>72</v>
      </c>
      <c r="B307" s="343"/>
      <c r="C307" s="343"/>
    </row>
    <row r="308" spans="1:3" s="12" customFormat="1" x14ac:dyDescent="0.25">
      <c r="A308" s="284" t="s">
        <v>11</v>
      </c>
      <c r="B308" s="343">
        <v>31733585.199999999</v>
      </c>
      <c r="C308" s="343">
        <v>31274</v>
      </c>
    </row>
    <row r="309" spans="1:3" s="12" customFormat="1" x14ac:dyDescent="0.25">
      <c r="A309" s="284" t="s">
        <v>12</v>
      </c>
      <c r="B309" s="343">
        <v>13038624.800000001</v>
      </c>
      <c r="C309" s="343">
        <v>734144</v>
      </c>
    </row>
    <row r="310" spans="1:3" s="12" customFormat="1" x14ac:dyDescent="0.25">
      <c r="A310" s="285" t="s">
        <v>5</v>
      </c>
      <c r="B310" s="343">
        <v>450</v>
      </c>
      <c r="C310" s="343">
        <v>450</v>
      </c>
    </row>
    <row r="311" spans="1:3" s="12" customFormat="1" ht="25.5" x14ac:dyDescent="0.25">
      <c r="A311" s="285" t="s">
        <v>6</v>
      </c>
      <c r="B311" s="376">
        <v>10427750</v>
      </c>
      <c r="C311" s="376">
        <v>1676295</v>
      </c>
    </row>
    <row r="312" spans="1:3" s="12" customFormat="1" ht="25.5" x14ac:dyDescent="0.25">
      <c r="A312" s="285" t="s">
        <v>7</v>
      </c>
      <c r="B312" s="376">
        <f>43669040-450</f>
        <v>43668590</v>
      </c>
      <c r="C312" s="376">
        <v>496634</v>
      </c>
    </row>
    <row r="313" spans="1:3" s="12" customFormat="1" x14ac:dyDescent="0.25">
      <c r="A313" s="286"/>
      <c r="B313" s="89"/>
      <c r="C313" s="89"/>
    </row>
    <row r="314" spans="1:3" s="12" customFormat="1" x14ac:dyDescent="0.25">
      <c r="A314" s="311"/>
      <c r="B314" s="312"/>
      <c r="C314" s="312"/>
    </row>
    <row r="315" spans="1:3" s="12" customFormat="1" x14ac:dyDescent="0.25">
      <c r="A315" s="27" t="s">
        <v>0</v>
      </c>
      <c r="B315" s="27" t="s">
        <v>2</v>
      </c>
      <c r="C315" s="27" t="s">
        <v>3</v>
      </c>
    </row>
    <row r="316" spans="1:3" s="12" customFormat="1" ht="15.75" thickBot="1" x14ac:dyDescent="0.3">
      <c r="A316" s="27" t="s">
        <v>1</v>
      </c>
      <c r="B316" s="28" t="s">
        <v>40</v>
      </c>
      <c r="C316" s="28" t="s">
        <v>41</v>
      </c>
    </row>
    <row r="317" spans="1:3" s="12" customFormat="1" x14ac:dyDescent="0.25">
      <c r="A317" s="3" t="s">
        <v>46</v>
      </c>
      <c r="B317" s="43">
        <f>SUM(B319:B330)</f>
        <v>9730500</v>
      </c>
      <c r="C317" s="43">
        <f>SUM(C319:C330)</f>
        <v>304472.54376000003</v>
      </c>
    </row>
    <row r="318" spans="1:3" s="12" customFormat="1" x14ac:dyDescent="0.25">
      <c r="A318" s="10" t="s">
        <v>4</v>
      </c>
      <c r="B318" s="50"/>
      <c r="C318" s="50"/>
    </row>
    <row r="319" spans="1:3" s="12" customFormat="1" x14ac:dyDescent="0.25">
      <c r="A319" s="13" t="s">
        <v>8</v>
      </c>
      <c r="B319" s="51">
        <v>4200000</v>
      </c>
      <c r="C319" s="51">
        <v>233849.88</v>
      </c>
    </row>
    <row r="320" spans="1:3" s="12" customFormat="1" x14ac:dyDescent="0.25">
      <c r="A320" s="13" t="s">
        <v>47</v>
      </c>
      <c r="B320" s="51">
        <v>204294</v>
      </c>
      <c r="C320" s="51"/>
    </row>
    <row r="321" spans="1:3" s="12" customFormat="1" x14ac:dyDescent="0.25">
      <c r="A321" s="13" t="s">
        <v>9</v>
      </c>
      <c r="B321" s="51">
        <v>1268400</v>
      </c>
      <c r="C321" s="51">
        <v>70622.663759999996</v>
      </c>
    </row>
    <row r="322" spans="1:3" s="12" customFormat="1" x14ac:dyDescent="0.25">
      <c r="A322" s="13" t="s">
        <v>10</v>
      </c>
      <c r="B322" s="51">
        <v>67200</v>
      </c>
      <c r="C322" s="51"/>
    </row>
    <row r="323" spans="1:3" s="12" customFormat="1" x14ac:dyDescent="0.25">
      <c r="A323" s="13" t="s">
        <v>44</v>
      </c>
      <c r="B323" s="51"/>
      <c r="C323" s="51"/>
    </row>
    <row r="324" spans="1:3" s="12" customFormat="1" x14ac:dyDescent="0.25">
      <c r="A324" s="13" t="s">
        <v>15</v>
      </c>
      <c r="B324" s="51">
        <v>90000</v>
      </c>
      <c r="C324" s="51"/>
    </row>
    <row r="325" spans="1:3" s="12" customFormat="1" x14ac:dyDescent="0.25">
      <c r="A325" s="13" t="s">
        <v>11</v>
      </c>
      <c r="B325" s="51">
        <v>1457000</v>
      </c>
      <c r="C325" s="51"/>
    </row>
    <row r="326" spans="1:3" s="12" customFormat="1" x14ac:dyDescent="0.25">
      <c r="A326" s="13" t="s">
        <v>12</v>
      </c>
      <c r="B326" s="51">
        <v>2235200</v>
      </c>
      <c r="C326" s="51"/>
    </row>
    <row r="327" spans="1:3" s="12" customFormat="1" x14ac:dyDescent="0.25">
      <c r="A327" s="13" t="s">
        <v>72</v>
      </c>
      <c r="B327" s="51">
        <v>10000</v>
      </c>
      <c r="C327" s="51"/>
    </row>
    <row r="328" spans="1:3" s="12" customFormat="1" x14ac:dyDescent="0.25">
      <c r="A328" s="10" t="s">
        <v>5</v>
      </c>
      <c r="B328" s="51">
        <v>6</v>
      </c>
      <c r="C328" s="51"/>
    </row>
    <row r="329" spans="1:3" s="12" customFormat="1" ht="25.5" x14ac:dyDescent="0.25">
      <c r="A329" s="10" t="s">
        <v>6</v>
      </c>
      <c r="B329" s="51">
        <v>68000</v>
      </c>
      <c r="C329" s="51"/>
    </row>
    <row r="330" spans="1:3" s="12" customFormat="1" ht="25.5" x14ac:dyDescent="0.25">
      <c r="A330" s="10" t="s">
        <v>7</v>
      </c>
      <c r="B330" s="51">
        <v>130400</v>
      </c>
      <c r="C330" s="51"/>
    </row>
    <row r="331" spans="1:3" s="12" customFormat="1" x14ac:dyDescent="0.25">
      <c r="A331" s="272"/>
      <c r="B331" s="313"/>
      <c r="C331" s="313"/>
    </row>
    <row r="332" spans="1:3" s="12" customFormat="1" x14ac:dyDescent="0.25">
      <c r="A332" s="27" t="s">
        <v>0</v>
      </c>
      <c r="B332" s="27" t="s">
        <v>2</v>
      </c>
      <c r="C332" s="27" t="s">
        <v>3</v>
      </c>
    </row>
    <row r="333" spans="1:3" s="12" customFormat="1" ht="15.75" thickBot="1" x14ac:dyDescent="0.3">
      <c r="A333" s="27" t="s">
        <v>1</v>
      </c>
      <c r="B333" s="28" t="s">
        <v>40</v>
      </c>
      <c r="C333" s="28" t="s">
        <v>41</v>
      </c>
    </row>
    <row r="334" spans="1:3" s="12" customFormat="1" x14ac:dyDescent="0.25">
      <c r="A334" s="29" t="s">
        <v>48</v>
      </c>
      <c r="B334" s="43">
        <f>SUM(B336:B347)</f>
        <v>17414600</v>
      </c>
      <c r="C334" s="43">
        <f>SUM(C336:C347)</f>
        <v>1538961</v>
      </c>
    </row>
    <row r="335" spans="1:3" s="12" customFormat="1" x14ac:dyDescent="0.25">
      <c r="A335" s="55" t="s">
        <v>4</v>
      </c>
      <c r="B335" s="90"/>
      <c r="C335" s="90"/>
    </row>
    <row r="336" spans="1:3" s="12" customFormat="1" x14ac:dyDescent="0.25">
      <c r="A336" s="10" t="s">
        <v>8</v>
      </c>
      <c r="B336" s="51">
        <v>8838100</v>
      </c>
      <c r="C336" s="51">
        <v>714365.72</v>
      </c>
    </row>
    <row r="337" spans="1:3" s="12" customFormat="1" x14ac:dyDescent="0.25">
      <c r="A337" s="10" t="s">
        <v>116</v>
      </c>
      <c r="B337" s="51">
        <v>10000</v>
      </c>
      <c r="C337" s="51"/>
    </row>
    <row r="338" spans="1:3" s="12" customFormat="1" ht="25.5" x14ac:dyDescent="0.25">
      <c r="A338" s="10" t="s">
        <v>117</v>
      </c>
      <c r="B338" s="51">
        <v>2668800</v>
      </c>
      <c r="C338" s="51">
        <v>137147.51</v>
      </c>
    </row>
    <row r="339" spans="1:3" s="12" customFormat="1" x14ac:dyDescent="0.25">
      <c r="A339" s="10" t="s">
        <v>10</v>
      </c>
      <c r="B339" s="51">
        <v>90000</v>
      </c>
      <c r="C339" s="51">
        <v>3149</v>
      </c>
    </row>
    <row r="340" spans="1:3" s="12" customFormat="1" x14ac:dyDescent="0.25">
      <c r="A340" s="10" t="s">
        <v>44</v>
      </c>
      <c r="B340" s="51">
        <v>0</v>
      </c>
      <c r="C340" s="51"/>
    </row>
    <row r="341" spans="1:3" s="12" customFormat="1" x14ac:dyDescent="0.25">
      <c r="A341" s="10" t="s">
        <v>15</v>
      </c>
      <c r="B341" s="51">
        <v>500000</v>
      </c>
      <c r="C341" s="51"/>
    </row>
    <row r="342" spans="1:3" s="12" customFormat="1" x14ac:dyDescent="0.25">
      <c r="A342" s="10" t="s">
        <v>11</v>
      </c>
      <c r="B342" s="51">
        <v>1777700</v>
      </c>
      <c r="C342" s="51">
        <v>250766.77</v>
      </c>
    </row>
    <row r="343" spans="1:3" s="12" customFormat="1" x14ac:dyDescent="0.25">
      <c r="A343" s="10" t="s">
        <v>12</v>
      </c>
      <c r="B343" s="51">
        <v>860000</v>
      </c>
      <c r="C343" s="51">
        <v>433096</v>
      </c>
    </row>
    <row r="344" spans="1:3" s="12" customFormat="1" ht="25.5" x14ac:dyDescent="0.25">
      <c r="A344" s="10" t="s">
        <v>118</v>
      </c>
      <c r="B344" s="51">
        <v>6000</v>
      </c>
      <c r="C344" s="51"/>
    </row>
    <row r="345" spans="1:3" s="12" customFormat="1" x14ac:dyDescent="0.25">
      <c r="A345" s="10" t="s">
        <v>5</v>
      </c>
      <c r="B345" s="51">
        <v>4000</v>
      </c>
      <c r="C345" s="51">
        <v>436</v>
      </c>
    </row>
    <row r="346" spans="1:3" s="12" customFormat="1" x14ac:dyDescent="0.25">
      <c r="A346" s="10" t="s">
        <v>87</v>
      </c>
      <c r="B346" s="51">
        <v>1500000</v>
      </c>
      <c r="C346" s="51"/>
    </row>
    <row r="347" spans="1:3" x14ac:dyDescent="0.25">
      <c r="A347" s="10" t="s">
        <v>88</v>
      </c>
      <c r="B347" s="51">
        <v>1160000</v>
      </c>
      <c r="C347" s="51"/>
    </row>
  </sheetData>
  <mergeCells count="2">
    <mergeCell ref="A1:C1"/>
    <mergeCell ref="A2:C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9"/>
  <sheetViews>
    <sheetView workbookViewId="0">
      <selection activeCell="I17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39" width="9.140625" style="7"/>
    <col min="140" max="140" width="20.140625" style="7" customWidth="1"/>
    <col min="141" max="141" width="4" style="7" customWidth="1"/>
    <col min="142" max="142" width="19.5703125" style="7" customWidth="1"/>
    <col min="143" max="150" width="11" style="7" customWidth="1"/>
    <col min="151" max="395" width="9.140625" style="7"/>
    <col min="396" max="396" width="20.140625" style="7" customWidth="1"/>
    <col min="397" max="397" width="4" style="7" customWidth="1"/>
    <col min="398" max="398" width="19.5703125" style="7" customWidth="1"/>
    <col min="399" max="406" width="11" style="7" customWidth="1"/>
    <col min="407" max="651" width="9.140625" style="7"/>
    <col min="652" max="652" width="20.140625" style="7" customWidth="1"/>
    <col min="653" max="653" width="4" style="7" customWidth="1"/>
    <col min="654" max="654" width="19.5703125" style="7" customWidth="1"/>
    <col min="655" max="662" width="11" style="7" customWidth="1"/>
    <col min="663" max="907" width="9.140625" style="7"/>
    <col min="908" max="908" width="20.140625" style="7" customWidth="1"/>
    <col min="909" max="909" width="4" style="7" customWidth="1"/>
    <col min="910" max="910" width="19.5703125" style="7" customWidth="1"/>
    <col min="911" max="918" width="11" style="7" customWidth="1"/>
    <col min="919" max="1163" width="9.140625" style="7"/>
    <col min="1164" max="1164" width="20.140625" style="7" customWidth="1"/>
    <col min="1165" max="1165" width="4" style="7" customWidth="1"/>
    <col min="1166" max="1166" width="19.5703125" style="7" customWidth="1"/>
    <col min="1167" max="1174" width="11" style="7" customWidth="1"/>
    <col min="1175" max="1419" width="9.140625" style="7"/>
    <col min="1420" max="1420" width="20.140625" style="7" customWidth="1"/>
    <col min="1421" max="1421" width="4" style="7" customWidth="1"/>
    <col min="1422" max="1422" width="19.5703125" style="7" customWidth="1"/>
    <col min="1423" max="1430" width="11" style="7" customWidth="1"/>
    <col min="1431" max="1675" width="9.140625" style="7"/>
    <col min="1676" max="1676" width="20.140625" style="7" customWidth="1"/>
    <col min="1677" max="1677" width="4" style="7" customWidth="1"/>
    <col min="1678" max="1678" width="19.5703125" style="7" customWidth="1"/>
    <col min="1679" max="1686" width="11" style="7" customWidth="1"/>
    <col min="1687" max="1931" width="9.140625" style="7"/>
    <col min="1932" max="1932" width="20.140625" style="7" customWidth="1"/>
    <col min="1933" max="1933" width="4" style="7" customWidth="1"/>
    <col min="1934" max="1934" width="19.5703125" style="7" customWidth="1"/>
    <col min="1935" max="1942" width="11" style="7" customWidth="1"/>
    <col min="1943" max="2187" width="9.140625" style="7"/>
    <col min="2188" max="2188" width="20.140625" style="7" customWidth="1"/>
    <col min="2189" max="2189" width="4" style="7" customWidth="1"/>
    <col min="2190" max="2190" width="19.5703125" style="7" customWidth="1"/>
    <col min="2191" max="2198" width="11" style="7" customWidth="1"/>
    <col min="2199" max="2443" width="9.140625" style="7"/>
    <col min="2444" max="2444" width="20.140625" style="7" customWidth="1"/>
    <col min="2445" max="2445" width="4" style="7" customWidth="1"/>
    <col min="2446" max="2446" width="19.5703125" style="7" customWidth="1"/>
    <col min="2447" max="2454" width="11" style="7" customWidth="1"/>
    <col min="2455" max="2699" width="9.140625" style="7"/>
    <col min="2700" max="2700" width="20.140625" style="7" customWidth="1"/>
    <col min="2701" max="2701" width="4" style="7" customWidth="1"/>
    <col min="2702" max="2702" width="19.5703125" style="7" customWidth="1"/>
    <col min="2703" max="2710" width="11" style="7" customWidth="1"/>
    <col min="2711" max="2955" width="9.140625" style="7"/>
    <col min="2956" max="2956" width="20.140625" style="7" customWidth="1"/>
    <col min="2957" max="2957" width="4" style="7" customWidth="1"/>
    <col min="2958" max="2958" width="19.5703125" style="7" customWidth="1"/>
    <col min="2959" max="2966" width="11" style="7" customWidth="1"/>
    <col min="2967" max="3211" width="9.140625" style="7"/>
    <col min="3212" max="3212" width="20.140625" style="7" customWidth="1"/>
    <col min="3213" max="3213" width="4" style="7" customWidth="1"/>
    <col min="3214" max="3214" width="19.5703125" style="7" customWidth="1"/>
    <col min="3215" max="3222" width="11" style="7" customWidth="1"/>
    <col min="3223" max="3467" width="9.140625" style="7"/>
    <col min="3468" max="3468" width="20.140625" style="7" customWidth="1"/>
    <col min="3469" max="3469" width="4" style="7" customWidth="1"/>
    <col min="3470" max="3470" width="19.5703125" style="7" customWidth="1"/>
    <col min="3471" max="3478" width="11" style="7" customWidth="1"/>
    <col min="3479" max="3723" width="9.140625" style="7"/>
    <col min="3724" max="3724" width="20.140625" style="7" customWidth="1"/>
    <col min="3725" max="3725" width="4" style="7" customWidth="1"/>
    <col min="3726" max="3726" width="19.5703125" style="7" customWidth="1"/>
    <col min="3727" max="3734" width="11" style="7" customWidth="1"/>
    <col min="3735" max="3979" width="9.140625" style="7"/>
    <col min="3980" max="3980" width="20.140625" style="7" customWidth="1"/>
    <col min="3981" max="3981" width="4" style="7" customWidth="1"/>
    <col min="3982" max="3982" width="19.5703125" style="7" customWidth="1"/>
    <col min="3983" max="3990" width="11" style="7" customWidth="1"/>
    <col min="3991" max="4235" width="9.140625" style="7"/>
    <col min="4236" max="4236" width="20.140625" style="7" customWidth="1"/>
    <col min="4237" max="4237" width="4" style="7" customWidth="1"/>
    <col min="4238" max="4238" width="19.5703125" style="7" customWidth="1"/>
    <col min="4239" max="4246" width="11" style="7" customWidth="1"/>
    <col min="4247" max="4491" width="9.140625" style="7"/>
    <col min="4492" max="4492" width="20.140625" style="7" customWidth="1"/>
    <col min="4493" max="4493" width="4" style="7" customWidth="1"/>
    <col min="4494" max="4494" width="19.5703125" style="7" customWidth="1"/>
    <col min="4495" max="4502" width="11" style="7" customWidth="1"/>
    <col min="4503" max="4747" width="9.140625" style="7"/>
    <col min="4748" max="4748" width="20.140625" style="7" customWidth="1"/>
    <col min="4749" max="4749" width="4" style="7" customWidth="1"/>
    <col min="4750" max="4750" width="19.5703125" style="7" customWidth="1"/>
    <col min="4751" max="4758" width="11" style="7" customWidth="1"/>
    <col min="4759" max="5003" width="9.140625" style="7"/>
    <col min="5004" max="5004" width="20.140625" style="7" customWidth="1"/>
    <col min="5005" max="5005" width="4" style="7" customWidth="1"/>
    <col min="5006" max="5006" width="19.5703125" style="7" customWidth="1"/>
    <col min="5007" max="5014" width="11" style="7" customWidth="1"/>
    <col min="5015" max="5259" width="9.140625" style="7"/>
    <col min="5260" max="5260" width="20.140625" style="7" customWidth="1"/>
    <col min="5261" max="5261" width="4" style="7" customWidth="1"/>
    <col min="5262" max="5262" width="19.5703125" style="7" customWidth="1"/>
    <col min="5263" max="5270" width="11" style="7" customWidth="1"/>
    <col min="5271" max="5515" width="9.140625" style="7"/>
    <col min="5516" max="5516" width="20.140625" style="7" customWidth="1"/>
    <col min="5517" max="5517" width="4" style="7" customWidth="1"/>
    <col min="5518" max="5518" width="19.5703125" style="7" customWidth="1"/>
    <col min="5519" max="5526" width="11" style="7" customWidth="1"/>
    <col min="5527" max="5771" width="9.140625" style="7"/>
    <col min="5772" max="5772" width="20.140625" style="7" customWidth="1"/>
    <col min="5773" max="5773" width="4" style="7" customWidth="1"/>
    <col min="5774" max="5774" width="19.5703125" style="7" customWidth="1"/>
    <col min="5775" max="5782" width="11" style="7" customWidth="1"/>
    <col min="5783" max="6027" width="9.140625" style="7"/>
    <col min="6028" max="6028" width="20.140625" style="7" customWidth="1"/>
    <col min="6029" max="6029" width="4" style="7" customWidth="1"/>
    <col min="6030" max="6030" width="19.5703125" style="7" customWidth="1"/>
    <col min="6031" max="6038" width="11" style="7" customWidth="1"/>
    <col min="6039" max="6283" width="9.140625" style="7"/>
    <col min="6284" max="6284" width="20.140625" style="7" customWidth="1"/>
    <col min="6285" max="6285" width="4" style="7" customWidth="1"/>
    <col min="6286" max="6286" width="19.5703125" style="7" customWidth="1"/>
    <col min="6287" max="6294" width="11" style="7" customWidth="1"/>
    <col min="6295" max="6539" width="9.140625" style="7"/>
    <col min="6540" max="6540" width="20.140625" style="7" customWidth="1"/>
    <col min="6541" max="6541" width="4" style="7" customWidth="1"/>
    <col min="6542" max="6542" width="19.5703125" style="7" customWidth="1"/>
    <col min="6543" max="6550" width="11" style="7" customWidth="1"/>
    <col min="6551" max="6795" width="9.140625" style="7"/>
    <col min="6796" max="6796" width="20.140625" style="7" customWidth="1"/>
    <col min="6797" max="6797" width="4" style="7" customWidth="1"/>
    <col min="6798" max="6798" width="19.5703125" style="7" customWidth="1"/>
    <col min="6799" max="6806" width="11" style="7" customWidth="1"/>
    <col min="6807" max="7051" width="9.140625" style="7"/>
    <col min="7052" max="7052" width="20.140625" style="7" customWidth="1"/>
    <col min="7053" max="7053" width="4" style="7" customWidth="1"/>
    <col min="7054" max="7054" width="19.5703125" style="7" customWidth="1"/>
    <col min="7055" max="7062" width="11" style="7" customWidth="1"/>
    <col min="7063" max="7307" width="9.140625" style="7"/>
    <col min="7308" max="7308" width="20.140625" style="7" customWidth="1"/>
    <col min="7309" max="7309" width="4" style="7" customWidth="1"/>
    <col min="7310" max="7310" width="19.5703125" style="7" customWidth="1"/>
    <col min="7311" max="7318" width="11" style="7" customWidth="1"/>
    <col min="7319" max="7563" width="9.140625" style="7"/>
    <col min="7564" max="7564" width="20.140625" style="7" customWidth="1"/>
    <col min="7565" max="7565" width="4" style="7" customWidth="1"/>
    <col min="7566" max="7566" width="19.5703125" style="7" customWidth="1"/>
    <col min="7567" max="7574" width="11" style="7" customWidth="1"/>
    <col min="7575" max="7819" width="9.140625" style="7"/>
    <col min="7820" max="7820" width="20.140625" style="7" customWidth="1"/>
    <col min="7821" max="7821" width="4" style="7" customWidth="1"/>
    <col min="7822" max="7822" width="19.5703125" style="7" customWidth="1"/>
    <col min="7823" max="7830" width="11" style="7" customWidth="1"/>
    <col min="7831" max="8075" width="9.140625" style="7"/>
    <col min="8076" max="8076" width="20.140625" style="7" customWidth="1"/>
    <col min="8077" max="8077" width="4" style="7" customWidth="1"/>
    <col min="8078" max="8078" width="19.5703125" style="7" customWidth="1"/>
    <col min="8079" max="8086" width="11" style="7" customWidth="1"/>
    <col min="8087" max="8331" width="9.140625" style="7"/>
    <col min="8332" max="8332" width="20.140625" style="7" customWidth="1"/>
    <col min="8333" max="8333" width="4" style="7" customWidth="1"/>
    <col min="8334" max="8334" width="19.5703125" style="7" customWidth="1"/>
    <col min="8335" max="8342" width="11" style="7" customWidth="1"/>
    <col min="8343" max="8587" width="9.140625" style="7"/>
    <col min="8588" max="8588" width="20.140625" style="7" customWidth="1"/>
    <col min="8589" max="8589" width="4" style="7" customWidth="1"/>
    <col min="8590" max="8590" width="19.5703125" style="7" customWidth="1"/>
    <col min="8591" max="8598" width="11" style="7" customWidth="1"/>
    <col min="8599" max="8843" width="9.140625" style="7"/>
    <col min="8844" max="8844" width="20.140625" style="7" customWidth="1"/>
    <col min="8845" max="8845" width="4" style="7" customWidth="1"/>
    <col min="8846" max="8846" width="19.5703125" style="7" customWidth="1"/>
    <col min="8847" max="8854" width="11" style="7" customWidth="1"/>
    <col min="8855" max="9099" width="9.140625" style="7"/>
    <col min="9100" max="9100" width="20.140625" style="7" customWidth="1"/>
    <col min="9101" max="9101" width="4" style="7" customWidth="1"/>
    <col min="9102" max="9102" width="19.5703125" style="7" customWidth="1"/>
    <col min="9103" max="9110" width="11" style="7" customWidth="1"/>
    <col min="9111" max="9355" width="9.140625" style="7"/>
    <col min="9356" max="9356" width="20.140625" style="7" customWidth="1"/>
    <col min="9357" max="9357" width="4" style="7" customWidth="1"/>
    <col min="9358" max="9358" width="19.5703125" style="7" customWidth="1"/>
    <col min="9359" max="9366" width="11" style="7" customWidth="1"/>
    <col min="9367" max="9611" width="9.140625" style="7"/>
    <col min="9612" max="9612" width="20.140625" style="7" customWidth="1"/>
    <col min="9613" max="9613" width="4" style="7" customWidth="1"/>
    <col min="9614" max="9614" width="19.5703125" style="7" customWidth="1"/>
    <col min="9615" max="9622" width="11" style="7" customWidth="1"/>
    <col min="9623" max="9867" width="9.140625" style="7"/>
    <col min="9868" max="9868" width="20.140625" style="7" customWidth="1"/>
    <col min="9869" max="9869" width="4" style="7" customWidth="1"/>
    <col min="9870" max="9870" width="19.5703125" style="7" customWidth="1"/>
    <col min="9871" max="9878" width="11" style="7" customWidth="1"/>
    <col min="9879" max="10123" width="9.140625" style="7"/>
    <col min="10124" max="10124" width="20.140625" style="7" customWidth="1"/>
    <col min="10125" max="10125" width="4" style="7" customWidth="1"/>
    <col min="10126" max="10126" width="19.5703125" style="7" customWidth="1"/>
    <col min="10127" max="10134" width="11" style="7" customWidth="1"/>
    <col min="10135" max="10379" width="9.140625" style="7"/>
    <col min="10380" max="10380" width="20.140625" style="7" customWidth="1"/>
    <col min="10381" max="10381" width="4" style="7" customWidth="1"/>
    <col min="10382" max="10382" width="19.5703125" style="7" customWidth="1"/>
    <col min="10383" max="10390" width="11" style="7" customWidth="1"/>
    <col min="10391" max="10635" width="9.140625" style="7"/>
    <col min="10636" max="10636" width="20.140625" style="7" customWidth="1"/>
    <col min="10637" max="10637" width="4" style="7" customWidth="1"/>
    <col min="10638" max="10638" width="19.5703125" style="7" customWidth="1"/>
    <col min="10639" max="10646" width="11" style="7" customWidth="1"/>
    <col min="10647" max="10891" width="9.140625" style="7"/>
    <col min="10892" max="10892" width="20.140625" style="7" customWidth="1"/>
    <col min="10893" max="10893" width="4" style="7" customWidth="1"/>
    <col min="10894" max="10894" width="19.5703125" style="7" customWidth="1"/>
    <col min="10895" max="10902" width="11" style="7" customWidth="1"/>
    <col min="10903" max="11147" width="9.140625" style="7"/>
    <col min="11148" max="11148" width="20.140625" style="7" customWidth="1"/>
    <col min="11149" max="11149" width="4" style="7" customWidth="1"/>
    <col min="11150" max="11150" width="19.5703125" style="7" customWidth="1"/>
    <col min="11151" max="11158" width="11" style="7" customWidth="1"/>
    <col min="11159" max="11403" width="9.140625" style="7"/>
    <col min="11404" max="11404" width="20.140625" style="7" customWidth="1"/>
    <col min="11405" max="11405" width="4" style="7" customWidth="1"/>
    <col min="11406" max="11406" width="19.5703125" style="7" customWidth="1"/>
    <col min="11407" max="11414" width="11" style="7" customWidth="1"/>
    <col min="11415" max="11659" width="9.140625" style="7"/>
    <col min="11660" max="11660" width="20.140625" style="7" customWidth="1"/>
    <col min="11661" max="11661" width="4" style="7" customWidth="1"/>
    <col min="11662" max="11662" width="19.5703125" style="7" customWidth="1"/>
    <col min="11663" max="11670" width="11" style="7" customWidth="1"/>
    <col min="11671" max="11915" width="9.140625" style="7"/>
    <col min="11916" max="11916" width="20.140625" style="7" customWidth="1"/>
    <col min="11917" max="11917" width="4" style="7" customWidth="1"/>
    <col min="11918" max="11918" width="19.5703125" style="7" customWidth="1"/>
    <col min="11919" max="11926" width="11" style="7" customWidth="1"/>
    <col min="11927" max="12171" width="9.140625" style="7"/>
    <col min="12172" max="12172" width="20.140625" style="7" customWidth="1"/>
    <col min="12173" max="12173" width="4" style="7" customWidth="1"/>
    <col min="12174" max="12174" width="19.5703125" style="7" customWidth="1"/>
    <col min="12175" max="12182" width="11" style="7" customWidth="1"/>
    <col min="12183" max="12427" width="9.140625" style="7"/>
    <col min="12428" max="12428" width="20.140625" style="7" customWidth="1"/>
    <col min="12429" max="12429" width="4" style="7" customWidth="1"/>
    <col min="12430" max="12430" width="19.5703125" style="7" customWidth="1"/>
    <col min="12431" max="12438" width="11" style="7" customWidth="1"/>
    <col min="12439" max="12683" width="9.140625" style="7"/>
    <col min="12684" max="12684" width="20.140625" style="7" customWidth="1"/>
    <col min="12685" max="12685" width="4" style="7" customWidth="1"/>
    <col min="12686" max="12686" width="19.5703125" style="7" customWidth="1"/>
    <col min="12687" max="12694" width="11" style="7" customWidth="1"/>
    <col min="12695" max="12939" width="9.140625" style="7"/>
    <col min="12940" max="12940" width="20.140625" style="7" customWidth="1"/>
    <col min="12941" max="12941" width="4" style="7" customWidth="1"/>
    <col min="12942" max="12942" width="19.5703125" style="7" customWidth="1"/>
    <col min="12943" max="12950" width="11" style="7" customWidth="1"/>
    <col min="12951" max="13195" width="9.140625" style="7"/>
    <col min="13196" max="13196" width="20.140625" style="7" customWidth="1"/>
    <col min="13197" max="13197" width="4" style="7" customWidth="1"/>
    <col min="13198" max="13198" width="19.5703125" style="7" customWidth="1"/>
    <col min="13199" max="13206" width="11" style="7" customWidth="1"/>
    <col min="13207" max="13451" width="9.140625" style="7"/>
    <col min="13452" max="13452" width="20.140625" style="7" customWidth="1"/>
    <col min="13453" max="13453" width="4" style="7" customWidth="1"/>
    <col min="13454" max="13454" width="19.5703125" style="7" customWidth="1"/>
    <col min="13455" max="13462" width="11" style="7" customWidth="1"/>
    <col min="13463" max="13707" width="9.140625" style="7"/>
    <col min="13708" max="13708" width="20.140625" style="7" customWidth="1"/>
    <col min="13709" max="13709" width="4" style="7" customWidth="1"/>
    <col min="13710" max="13710" width="19.5703125" style="7" customWidth="1"/>
    <col min="13711" max="13718" width="11" style="7" customWidth="1"/>
    <col min="13719" max="13963" width="9.140625" style="7"/>
    <col min="13964" max="13964" width="20.140625" style="7" customWidth="1"/>
    <col min="13965" max="13965" width="4" style="7" customWidth="1"/>
    <col min="13966" max="13966" width="19.5703125" style="7" customWidth="1"/>
    <col min="13967" max="13974" width="11" style="7" customWidth="1"/>
    <col min="13975" max="14219" width="9.140625" style="7"/>
    <col min="14220" max="14220" width="20.140625" style="7" customWidth="1"/>
    <col min="14221" max="14221" width="4" style="7" customWidth="1"/>
    <col min="14222" max="14222" width="19.5703125" style="7" customWidth="1"/>
    <col min="14223" max="14230" width="11" style="7" customWidth="1"/>
    <col min="14231" max="14475" width="9.140625" style="7"/>
    <col min="14476" max="14476" width="20.140625" style="7" customWidth="1"/>
    <col min="14477" max="14477" width="4" style="7" customWidth="1"/>
    <col min="14478" max="14478" width="19.5703125" style="7" customWidth="1"/>
    <col min="14479" max="14486" width="11" style="7" customWidth="1"/>
    <col min="14487" max="14731" width="9.140625" style="7"/>
    <col min="14732" max="14732" width="20.140625" style="7" customWidth="1"/>
    <col min="14733" max="14733" width="4" style="7" customWidth="1"/>
    <col min="14734" max="14734" width="19.5703125" style="7" customWidth="1"/>
    <col min="14735" max="14742" width="11" style="7" customWidth="1"/>
    <col min="14743" max="14987" width="9.140625" style="7"/>
    <col min="14988" max="14988" width="20.140625" style="7" customWidth="1"/>
    <col min="14989" max="14989" width="4" style="7" customWidth="1"/>
    <col min="14990" max="14990" width="19.5703125" style="7" customWidth="1"/>
    <col min="14991" max="14998" width="11" style="7" customWidth="1"/>
    <col min="14999" max="15243" width="9.140625" style="7"/>
    <col min="15244" max="15244" width="20.140625" style="7" customWidth="1"/>
    <col min="15245" max="15245" width="4" style="7" customWidth="1"/>
    <col min="15246" max="15246" width="19.5703125" style="7" customWidth="1"/>
    <col min="15247" max="15254" width="11" style="7" customWidth="1"/>
    <col min="15255" max="15499" width="9.140625" style="7"/>
    <col min="15500" max="15500" width="20.140625" style="7" customWidth="1"/>
    <col min="15501" max="15501" width="4" style="7" customWidth="1"/>
    <col min="15502" max="15502" width="19.5703125" style="7" customWidth="1"/>
    <col min="15503" max="15510" width="11" style="7" customWidth="1"/>
    <col min="15511" max="15755" width="9.140625" style="7"/>
    <col min="15756" max="15756" width="20.140625" style="7" customWidth="1"/>
    <col min="15757" max="15757" width="4" style="7" customWidth="1"/>
    <col min="15758" max="15758" width="19.5703125" style="7" customWidth="1"/>
    <col min="15759" max="15766" width="11" style="7" customWidth="1"/>
    <col min="15767" max="16011" width="9.140625" style="7"/>
    <col min="16012" max="16012" width="20.140625" style="7" customWidth="1"/>
    <col min="16013" max="16013" width="4" style="7" customWidth="1"/>
    <col min="16014" max="16014" width="19.5703125" style="7" customWidth="1"/>
    <col min="16015" max="16022" width="11" style="7" customWidth="1"/>
    <col min="16023" max="16384" width="9.140625" style="7"/>
  </cols>
  <sheetData>
    <row r="1" spans="1:3" ht="30" customHeight="1" x14ac:dyDescent="0.25">
      <c r="A1" s="641" t="s">
        <v>122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349">
        <f>SUM(B7:B21)</f>
        <v>84131100</v>
      </c>
      <c r="C5" s="349">
        <f>SUM(C7:C21)</f>
        <v>8748206.6899999995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388" t="s">
        <v>8</v>
      </c>
      <c r="B7" s="387">
        <v>19663000</v>
      </c>
      <c r="C7" s="390">
        <v>2910196.33</v>
      </c>
    </row>
    <row r="8" spans="1:3" s="12" customFormat="1" ht="23.25" x14ac:dyDescent="0.25">
      <c r="A8" s="388" t="s">
        <v>76</v>
      </c>
      <c r="B8" s="387">
        <v>35000</v>
      </c>
      <c r="C8" s="390">
        <v>2618.52</v>
      </c>
    </row>
    <row r="9" spans="1:3" s="12" customFormat="1" x14ac:dyDescent="0.25">
      <c r="A9" s="388" t="s">
        <v>13</v>
      </c>
      <c r="B9" s="387">
        <v>706200</v>
      </c>
      <c r="C9" s="390">
        <v>0</v>
      </c>
    </row>
    <row r="10" spans="1:3" s="12" customFormat="1" x14ac:dyDescent="0.25">
      <c r="A10" s="388" t="s">
        <v>9</v>
      </c>
      <c r="B10" s="387">
        <v>5948800</v>
      </c>
      <c r="C10" s="390">
        <v>853475.49</v>
      </c>
    </row>
    <row r="11" spans="1:3" s="12" customFormat="1" x14ac:dyDescent="0.25">
      <c r="A11" s="388" t="s">
        <v>10</v>
      </c>
      <c r="B11" s="387">
        <v>139900</v>
      </c>
      <c r="C11" s="390">
        <v>5823.89</v>
      </c>
    </row>
    <row r="12" spans="1:3" s="12" customFormat="1" x14ac:dyDescent="0.25">
      <c r="A12" s="388" t="s">
        <v>15</v>
      </c>
      <c r="B12" s="387">
        <v>201000</v>
      </c>
      <c r="C12" s="390">
        <v>22137.67</v>
      </c>
    </row>
    <row r="13" spans="1:3" s="12" customFormat="1" ht="23.25" x14ac:dyDescent="0.25">
      <c r="A13" s="388" t="s">
        <v>14</v>
      </c>
      <c r="B13" s="387"/>
      <c r="C13" s="390"/>
    </row>
    <row r="14" spans="1:3" s="12" customFormat="1" x14ac:dyDescent="0.25">
      <c r="A14" s="388" t="s">
        <v>16</v>
      </c>
      <c r="B14" s="387">
        <v>0</v>
      </c>
      <c r="C14" s="390">
        <v>0</v>
      </c>
    </row>
    <row r="15" spans="1:3" s="12" customFormat="1" x14ac:dyDescent="0.25">
      <c r="A15" s="388" t="s">
        <v>11</v>
      </c>
      <c r="B15" s="387">
        <v>18882200</v>
      </c>
      <c r="C15" s="390">
        <v>715553</v>
      </c>
    </row>
    <row r="16" spans="1:3" s="12" customFormat="1" x14ac:dyDescent="0.25">
      <c r="A16" s="388" t="s">
        <v>12</v>
      </c>
      <c r="B16" s="387">
        <v>17693892</v>
      </c>
      <c r="C16" s="390">
        <v>4014368.12</v>
      </c>
    </row>
    <row r="17" spans="1:3" s="12" customFormat="1" ht="30" customHeight="1" x14ac:dyDescent="0.25">
      <c r="A17" s="388" t="s">
        <v>77</v>
      </c>
      <c r="B17" s="387">
        <v>118000</v>
      </c>
      <c r="C17" s="390">
        <v>0</v>
      </c>
    </row>
    <row r="18" spans="1:3" s="12" customFormat="1" x14ac:dyDescent="0.25">
      <c r="A18" s="388" t="s">
        <v>78</v>
      </c>
      <c r="B18" s="387">
        <v>0</v>
      </c>
      <c r="C18" s="390">
        <v>0</v>
      </c>
    </row>
    <row r="19" spans="1:3" s="12" customFormat="1" x14ac:dyDescent="0.25">
      <c r="A19" s="389" t="s">
        <v>5</v>
      </c>
      <c r="B19" s="387">
        <v>45000</v>
      </c>
      <c r="C19" s="390">
        <v>1721.17</v>
      </c>
    </row>
    <row r="20" spans="1:3" s="12" customFormat="1" ht="25.5" x14ac:dyDescent="0.25">
      <c r="A20" s="389" t="s">
        <v>6</v>
      </c>
      <c r="B20" s="387">
        <v>17912000</v>
      </c>
      <c r="C20" s="390">
        <v>0</v>
      </c>
    </row>
    <row r="21" spans="1:3" s="12" customFormat="1" ht="25.5" x14ac:dyDescent="0.25">
      <c r="A21" s="389" t="s">
        <v>7</v>
      </c>
      <c r="B21" s="387">
        <v>2786108</v>
      </c>
      <c r="C21" s="390">
        <v>222312.5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349">
        <f>SUM(B28:B41)</f>
        <v>74589200</v>
      </c>
      <c r="C26" s="349">
        <f>SUM(C28:C41)</f>
        <v>8068936.3799999999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388" t="s">
        <v>8</v>
      </c>
      <c r="B28" s="387">
        <v>33938711</v>
      </c>
      <c r="C28" s="391">
        <v>5366052.95</v>
      </c>
    </row>
    <row r="29" spans="1:3" s="12" customFormat="1" x14ac:dyDescent="0.25">
      <c r="A29" s="388" t="s">
        <v>13</v>
      </c>
      <c r="B29" s="387">
        <v>36000</v>
      </c>
      <c r="C29" s="391"/>
    </row>
    <row r="30" spans="1:3" s="12" customFormat="1" x14ac:dyDescent="0.25">
      <c r="A30" s="388" t="s">
        <v>9</v>
      </c>
      <c r="B30" s="387">
        <v>10249489</v>
      </c>
      <c r="C30" s="391">
        <v>1601372.07</v>
      </c>
    </row>
    <row r="31" spans="1:3" s="12" customFormat="1" x14ac:dyDescent="0.25">
      <c r="A31" s="388" t="s">
        <v>81</v>
      </c>
      <c r="B31" s="387">
        <v>19000</v>
      </c>
      <c r="C31" s="391"/>
    </row>
    <row r="32" spans="1:3" s="12" customFormat="1" x14ac:dyDescent="0.25">
      <c r="A32" s="388" t="s">
        <v>10</v>
      </c>
      <c r="B32" s="387">
        <v>269000</v>
      </c>
      <c r="C32" s="391">
        <v>11694.5</v>
      </c>
    </row>
    <row r="33" spans="1:3" s="12" customFormat="1" ht="23.25" x14ac:dyDescent="0.25">
      <c r="A33" s="388" t="s">
        <v>14</v>
      </c>
      <c r="B33" s="387">
        <v>440000</v>
      </c>
      <c r="C33" s="391">
        <v>23400</v>
      </c>
    </row>
    <row r="34" spans="1:3" s="12" customFormat="1" x14ac:dyDescent="0.25">
      <c r="A34" s="388" t="s">
        <v>18</v>
      </c>
      <c r="B34" s="387">
        <v>584652</v>
      </c>
      <c r="C34" s="391">
        <v>103955.05</v>
      </c>
    </row>
    <row r="35" spans="1:3" s="12" customFormat="1" x14ac:dyDescent="0.25">
      <c r="A35" s="388" t="s">
        <v>11</v>
      </c>
      <c r="B35" s="387">
        <v>2011356</v>
      </c>
      <c r="C35" s="391">
        <v>55054.06</v>
      </c>
    </row>
    <row r="36" spans="1:3" s="12" customFormat="1" x14ac:dyDescent="0.25">
      <c r="A36" s="388" t="s">
        <v>12</v>
      </c>
      <c r="B36" s="387">
        <v>11560958</v>
      </c>
      <c r="C36" s="403">
        <v>498796.91</v>
      </c>
    </row>
    <row r="37" spans="1:3" s="12" customFormat="1" x14ac:dyDescent="0.25">
      <c r="A37" s="388" t="s">
        <v>72</v>
      </c>
      <c r="B37" s="387">
        <v>262500</v>
      </c>
      <c r="C37" s="403"/>
    </row>
    <row r="38" spans="1:3" s="12" customFormat="1" x14ac:dyDescent="0.25">
      <c r="A38" s="388"/>
      <c r="B38" s="387"/>
      <c r="C38" s="403"/>
    </row>
    <row r="39" spans="1:3" s="12" customFormat="1" x14ac:dyDescent="0.25">
      <c r="A39" s="389" t="s">
        <v>5</v>
      </c>
      <c r="B39" s="387">
        <v>3081499</v>
      </c>
      <c r="C39" s="403">
        <v>1600</v>
      </c>
    </row>
    <row r="40" spans="1:3" s="12" customFormat="1" ht="25.5" x14ac:dyDescent="0.25">
      <c r="A40" s="389" t="s">
        <v>6</v>
      </c>
      <c r="B40" s="387">
        <v>1512699</v>
      </c>
      <c r="C40" s="403">
        <v>8227</v>
      </c>
    </row>
    <row r="41" spans="1:3" s="12" customFormat="1" ht="25.5" x14ac:dyDescent="0.25">
      <c r="A41" s="389" t="s">
        <v>7</v>
      </c>
      <c r="B41" s="387">
        <v>10623336</v>
      </c>
      <c r="C41" s="403">
        <v>398783.84</v>
      </c>
    </row>
    <row r="42" spans="1:3" s="12" customFormat="1" x14ac:dyDescent="0.25">
      <c r="A42" s="14"/>
      <c r="B42" s="387"/>
      <c r="C42" s="387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39186900</v>
      </c>
      <c r="C45" s="8">
        <f>SUM(C47:C60)</f>
        <v>4433534.0699999994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388" t="s">
        <v>8</v>
      </c>
      <c r="B47" s="387">
        <v>23234255</v>
      </c>
      <c r="C47" s="392">
        <v>2984632.28</v>
      </c>
    </row>
    <row r="48" spans="1:3" s="12" customFormat="1" x14ac:dyDescent="0.25">
      <c r="A48" s="388" t="s">
        <v>79</v>
      </c>
      <c r="B48" s="387">
        <v>0</v>
      </c>
      <c r="C48" s="392">
        <v>0</v>
      </c>
    </row>
    <row r="49" spans="1:3" s="12" customFormat="1" x14ac:dyDescent="0.25">
      <c r="A49" s="388" t="s">
        <v>9</v>
      </c>
      <c r="B49" s="387">
        <v>7016745</v>
      </c>
      <c r="C49" s="392">
        <v>897600.48</v>
      </c>
    </row>
    <row r="50" spans="1:3" s="12" customFormat="1" x14ac:dyDescent="0.25">
      <c r="A50" s="388" t="s">
        <v>10</v>
      </c>
      <c r="B50" s="387">
        <v>153000</v>
      </c>
      <c r="C50" s="392">
        <v>5815.32</v>
      </c>
    </row>
    <row r="51" spans="1:3" s="12" customFormat="1" x14ac:dyDescent="0.25">
      <c r="A51" s="388" t="s">
        <v>44</v>
      </c>
      <c r="B51" s="387">
        <v>0</v>
      </c>
      <c r="C51" s="392">
        <v>0</v>
      </c>
    </row>
    <row r="52" spans="1:3" s="12" customFormat="1" x14ac:dyDescent="0.25">
      <c r="A52" s="388" t="s">
        <v>15</v>
      </c>
      <c r="B52" s="387">
        <v>230720</v>
      </c>
      <c r="C52" s="392">
        <v>49933.1</v>
      </c>
    </row>
    <row r="53" spans="1:3" s="12" customFormat="1" x14ac:dyDescent="0.25">
      <c r="A53" s="388" t="s">
        <v>11</v>
      </c>
      <c r="B53" s="387">
        <v>187000</v>
      </c>
      <c r="C53" s="392">
        <v>67465</v>
      </c>
    </row>
    <row r="54" spans="1:3" s="12" customFormat="1" x14ac:dyDescent="0.25">
      <c r="A54" s="388" t="s">
        <v>12</v>
      </c>
      <c r="B54" s="387">
        <v>1379850</v>
      </c>
      <c r="C54" s="392">
        <v>359402.26</v>
      </c>
    </row>
    <row r="55" spans="1:3" s="12" customFormat="1" x14ac:dyDescent="0.25">
      <c r="A55" s="388" t="s">
        <v>72</v>
      </c>
      <c r="B55" s="387">
        <v>25000</v>
      </c>
      <c r="C55" s="392">
        <v>2851.2</v>
      </c>
    </row>
    <row r="56" spans="1:3" s="12" customFormat="1" x14ac:dyDescent="0.25">
      <c r="A56" s="388" t="s">
        <v>99</v>
      </c>
      <c r="B56" s="387">
        <v>0</v>
      </c>
      <c r="C56" s="392">
        <v>0</v>
      </c>
    </row>
    <row r="57" spans="1:3" s="12" customFormat="1" ht="23.25" x14ac:dyDescent="0.25">
      <c r="A57" s="388" t="s">
        <v>80</v>
      </c>
      <c r="B57" s="387">
        <v>34000</v>
      </c>
      <c r="C57" s="392">
        <v>5503.93</v>
      </c>
    </row>
    <row r="58" spans="1:3" s="12" customFormat="1" x14ac:dyDescent="0.25">
      <c r="A58" s="389" t="s">
        <v>5</v>
      </c>
      <c r="B58" s="387">
        <v>0</v>
      </c>
      <c r="C58" s="392">
        <v>0</v>
      </c>
    </row>
    <row r="59" spans="1:3" s="12" customFormat="1" ht="25.5" x14ac:dyDescent="0.25">
      <c r="A59" s="389" t="s">
        <v>6</v>
      </c>
      <c r="B59" s="387">
        <v>3800000</v>
      </c>
      <c r="C59" s="392">
        <v>19500</v>
      </c>
    </row>
    <row r="60" spans="1:3" s="12" customFormat="1" ht="25.5" x14ac:dyDescent="0.25">
      <c r="A60" s="389" t="s">
        <v>7</v>
      </c>
      <c r="B60" s="387">
        <v>3126330</v>
      </c>
      <c r="C60" s="392">
        <v>40830.5</v>
      </c>
    </row>
    <row r="61" spans="1:3" s="12" customFormat="1" x14ac:dyDescent="0.25">
      <c r="A61" s="10"/>
      <c r="B61" s="376"/>
      <c r="C61" s="376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349">
        <f>SUM(B66:B77)</f>
        <v>23800519.999999996</v>
      </c>
      <c r="C64" s="349">
        <f>SUM(C66:C77)</f>
        <v>2421933.1700000004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388" t="s">
        <v>8</v>
      </c>
      <c r="B66" s="393">
        <v>11701568</v>
      </c>
      <c r="C66" s="393">
        <v>1571073.73</v>
      </c>
    </row>
    <row r="67" spans="1:3" s="12" customFormat="1" x14ac:dyDescent="0.25">
      <c r="A67" s="388" t="s">
        <v>13</v>
      </c>
      <c r="B67" s="393">
        <v>0</v>
      </c>
      <c r="C67" s="393">
        <v>0</v>
      </c>
    </row>
    <row r="68" spans="1:3" s="12" customFormat="1" x14ac:dyDescent="0.25">
      <c r="A68" s="388" t="s">
        <v>9</v>
      </c>
      <c r="B68" s="393">
        <v>3533832</v>
      </c>
      <c r="C68" s="393">
        <v>473188.55</v>
      </c>
    </row>
    <row r="69" spans="1:3" s="12" customFormat="1" x14ac:dyDescent="0.25">
      <c r="A69" s="388" t="s">
        <v>10</v>
      </c>
      <c r="B69" s="393">
        <v>38938.660000000003</v>
      </c>
      <c r="C69" s="393"/>
    </row>
    <row r="70" spans="1:3" s="12" customFormat="1" ht="23.25" x14ac:dyDescent="0.25">
      <c r="A70" s="388" t="s">
        <v>14</v>
      </c>
      <c r="B70" s="393">
        <v>0</v>
      </c>
      <c r="C70" s="393"/>
    </row>
    <row r="71" spans="1:3" s="12" customFormat="1" x14ac:dyDescent="0.25">
      <c r="A71" s="388" t="s">
        <v>21</v>
      </c>
      <c r="B71" s="393">
        <v>98801.84</v>
      </c>
      <c r="C71" s="393">
        <v>18044.080000000002</v>
      </c>
    </row>
    <row r="72" spans="1:3" s="12" customFormat="1" x14ac:dyDescent="0.25">
      <c r="A72" s="388" t="s">
        <v>11</v>
      </c>
      <c r="B72" s="393">
        <v>205350</v>
      </c>
      <c r="C72" s="393">
        <v>1500</v>
      </c>
    </row>
    <row r="73" spans="1:3" s="12" customFormat="1" x14ac:dyDescent="0.25">
      <c r="A73" s="388" t="s">
        <v>12</v>
      </c>
      <c r="B73" s="393">
        <v>1191066.19</v>
      </c>
      <c r="C73" s="393">
        <v>118056</v>
      </c>
    </row>
    <row r="74" spans="1:3" s="12" customFormat="1" x14ac:dyDescent="0.25">
      <c r="A74" s="388" t="s">
        <v>72</v>
      </c>
      <c r="B74" s="393">
        <v>33920</v>
      </c>
      <c r="C74" s="393">
        <v>0</v>
      </c>
    </row>
    <row r="75" spans="1:3" s="12" customFormat="1" x14ac:dyDescent="0.25">
      <c r="A75" s="389" t="s">
        <v>5</v>
      </c>
      <c r="B75" s="393">
        <v>3643.31</v>
      </c>
      <c r="C75" s="393">
        <v>343.31</v>
      </c>
    </row>
    <row r="76" spans="1:3" s="12" customFormat="1" ht="25.5" x14ac:dyDescent="0.25">
      <c r="A76" s="389" t="s">
        <v>6</v>
      </c>
      <c r="B76" s="393">
        <v>2605398</v>
      </c>
      <c r="C76" s="393">
        <v>133847</v>
      </c>
    </row>
    <row r="77" spans="1:3" s="12" customFormat="1" ht="25.5" x14ac:dyDescent="0.25">
      <c r="A77" s="389" t="s">
        <v>7</v>
      </c>
      <c r="B77" s="393">
        <v>4388002</v>
      </c>
      <c r="C77" s="393">
        <v>105880.5</v>
      </c>
    </row>
    <row r="78" spans="1:3" s="12" customFormat="1" x14ac:dyDescent="0.25">
      <c r="A78" s="14"/>
      <c r="B78" s="14"/>
      <c r="C78" s="14"/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349">
        <f>SUM(B84:B97)</f>
        <v>59077300</v>
      </c>
      <c r="C82" s="349">
        <f>SUM(C84:C97)</f>
        <v>4520937.6199999992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388" t="s">
        <v>8</v>
      </c>
      <c r="B84" s="372">
        <v>15667660</v>
      </c>
      <c r="C84" s="399">
        <v>3192811.28</v>
      </c>
    </row>
    <row r="85" spans="1:3" s="12" customFormat="1" x14ac:dyDescent="0.25">
      <c r="A85" s="388" t="s">
        <v>13</v>
      </c>
      <c r="B85" s="372">
        <v>3000</v>
      </c>
      <c r="C85" s="399">
        <v>1400</v>
      </c>
    </row>
    <row r="86" spans="1:3" s="12" customFormat="1" x14ac:dyDescent="0.25">
      <c r="A86" s="388" t="s">
        <v>9</v>
      </c>
      <c r="B86" s="372">
        <v>4731640</v>
      </c>
      <c r="C86" s="399">
        <v>964681.48</v>
      </c>
    </row>
    <row r="87" spans="1:3" s="12" customFormat="1" x14ac:dyDescent="0.25">
      <c r="A87" s="388" t="s">
        <v>10</v>
      </c>
      <c r="B87" s="372">
        <v>24200</v>
      </c>
      <c r="C87" s="399">
        <v>3641.86</v>
      </c>
    </row>
    <row r="88" spans="1:3" s="12" customFormat="1" ht="23.25" x14ac:dyDescent="0.25">
      <c r="A88" s="388" t="s">
        <v>14</v>
      </c>
      <c r="B88" s="372">
        <v>70000</v>
      </c>
      <c r="C88" s="399">
        <v>18780</v>
      </c>
    </row>
    <row r="89" spans="1:3" s="12" customFormat="1" x14ac:dyDescent="0.25">
      <c r="A89" s="388" t="s">
        <v>21</v>
      </c>
      <c r="B89" s="372">
        <v>99000</v>
      </c>
      <c r="C89" s="399">
        <v>16843.5</v>
      </c>
    </row>
    <row r="90" spans="1:3" s="12" customFormat="1" x14ac:dyDescent="0.25">
      <c r="A90" s="388" t="s">
        <v>11</v>
      </c>
      <c r="B90" s="372">
        <v>67000</v>
      </c>
      <c r="C90" s="399"/>
    </row>
    <row r="91" spans="1:3" s="12" customFormat="1" x14ac:dyDescent="0.25">
      <c r="A91" s="388" t="s">
        <v>73</v>
      </c>
      <c r="B91" s="372"/>
      <c r="C91" s="399"/>
    </row>
    <row r="92" spans="1:3" s="12" customFormat="1" x14ac:dyDescent="0.25">
      <c r="A92" s="388" t="s">
        <v>12</v>
      </c>
      <c r="B92" s="372">
        <v>13546900</v>
      </c>
      <c r="C92" s="399">
        <v>116000</v>
      </c>
    </row>
    <row r="93" spans="1:3" s="12" customFormat="1" x14ac:dyDescent="0.25">
      <c r="A93" s="388" t="s">
        <v>72</v>
      </c>
      <c r="B93" s="372">
        <v>75000</v>
      </c>
      <c r="C93" s="399"/>
    </row>
    <row r="94" spans="1:3" s="12" customFormat="1" x14ac:dyDescent="0.25">
      <c r="A94" s="388" t="s">
        <v>94</v>
      </c>
      <c r="B94" s="372"/>
      <c r="C94" s="399"/>
    </row>
    <row r="95" spans="1:3" s="12" customFormat="1" x14ac:dyDescent="0.25">
      <c r="A95" s="389" t="s">
        <v>5</v>
      </c>
      <c r="B95" s="372">
        <v>538100</v>
      </c>
      <c r="C95" s="399"/>
    </row>
    <row r="96" spans="1:3" s="12" customFormat="1" ht="25.5" x14ac:dyDescent="0.25">
      <c r="A96" s="389" t="s">
        <v>6</v>
      </c>
      <c r="B96" s="372">
        <v>5660000</v>
      </c>
      <c r="C96" s="399"/>
    </row>
    <row r="97" spans="1:3" s="12" customFormat="1" ht="25.5" x14ac:dyDescent="0.25">
      <c r="A97" s="389" t="s">
        <v>7</v>
      </c>
      <c r="B97" s="372">
        <v>18594800</v>
      </c>
      <c r="C97" s="399">
        <v>206779.5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349">
        <f>SUM(B103:B114)</f>
        <v>50019850</v>
      </c>
      <c r="C101" s="349">
        <f>SUM(C103:C114)</f>
        <v>6413774.3900000006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388" t="s">
        <v>8</v>
      </c>
      <c r="B103" s="387">
        <v>25456770</v>
      </c>
      <c r="C103" s="394">
        <v>4295553.74</v>
      </c>
    </row>
    <row r="104" spans="1:3" s="12" customFormat="1" x14ac:dyDescent="0.25">
      <c r="A104" s="388" t="s">
        <v>13</v>
      </c>
      <c r="B104" s="387">
        <v>9000</v>
      </c>
      <c r="C104" s="394">
        <v>0</v>
      </c>
    </row>
    <row r="105" spans="1:3" s="12" customFormat="1" x14ac:dyDescent="0.25">
      <c r="A105" s="388" t="s">
        <v>9</v>
      </c>
      <c r="B105" s="387">
        <v>7672530</v>
      </c>
      <c r="C105" s="394">
        <v>1290438.83</v>
      </c>
    </row>
    <row r="106" spans="1:3" s="12" customFormat="1" x14ac:dyDescent="0.25">
      <c r="A106" s="388" t="s">
        <v>10</v>
      </c>
      <c r="B106" s="387">
        <v>275100</v>
      </c>
      <c r="C106" s="394">
        <v>9045.32</v>
      </c>
    </row>
    <row r="107" spans="1:3" s="12" customFormat="1" ht="23.25" x14ac:dyDescent="0.25">
      <c r="A107" s="388" t="s">
        <v>49</v>
      </c>
      <c r="B107" s="387">
        <v>0</v>
      </c>
      <c r="C107" s="394">
        <v>0</v>
      </c>
    </row>
    <row r="108" spans="1:3" s="12" customFormat="1" x14ac:dyDescent="0.25">
      <c r="A108" s="388" t="s">
        <v>21</v>
      </c>
      <c r="B108" s="387">
        <v>570143</v>
      </c>
      <c r="C108" s="394">
        <v>87694.89</v>
      </c>
    </row>
    <row r="109" spans="1:3" s="12" customFormat="1" x14ac:dyDescent="0.25">
      <c r="A109" s="388" t="s">
        <v>11</v>
      </c>
      <c r="B109" s="387">
        <v>300000</v>
      </c>
      <c r="C109" s="394">
        <v>62450</v>
      </c>
    </row>
    <row r="110" spans="1:3" s="12" customFormat="1" x14ac:dyDescent="0.25">
      <c r="A110" s="388" t="s">
        <v>12</v>
      </c>
      <c r="B110" s="387">
        <v>5426375</v>
      </c>
      <c r="C110" s="395">
        <v>402294</v>
      </c>
    </row>
    <row r="111" spans="1:3" s="12" customFormat="1" x14ac:dyDescent="0.25">
      <c r="A111" s="388" t="s">
        <v>72</v>
      </c>
      <c r="B111" s="387">
        <v>145004</v>
      </c>
      <c r="C111" s="395"/>
    </row>
    <row r="112" spans="1:3" s="12" customFormat="1" ht="14.25" customHeight="1" x14ac:dyDescent="0.25">
      <c r="A112" s="389" t="s">
        <v>5</v>
      </c>
      <c r="B112" s="387">
        <v>600552</v>
      </c>
      <c r="C112" s="395">
        <v>29732.15</v>
      </c>
    </row>
    <row r="113" spans="1:3" s="12" customFormat="1" ht="25.5" x14ac:dyDescent="0.25">
      <c r="A113" s="389" t="s">
        <v>6</v>
      </c>
      <c r="B113" s="387">
        <v>2916697</v>
      </c>
      <c r="C113" s="394">
        <v>80930.2</v>
      </c>
    </row>
    <row r="114" spans="1:3" s="12" customFormat="1" ht="25.5" x14ac:dyDescent="0.25">
      <c r="A114" s="389" t="s">
        <v>7</v>
      </c>
      <c r="B114" s="387">
        <v>6647679</v>
      </c>
      <c r="C114" s="394">
        <v>155635.26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47667200</v>
      </c>
      <c r="C118" s="8">
        <f>SUM(C120:C132)</f>
        <v>4570960.4499999993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387">
        <v>27541480</v>
      </c>
      <c r="C120" s="387">
        <v>3786865.52</v>
      </c>
    </row>
    <row r="121" spans="1:3" s="12" customFormat="1" x14ac:dyDescent="0.25">
      <c r="A121" s="13" t="s">
        <v>13</v>
      </c>
      <c r="B121" s="387"/>
      <c r="C121" s="387"/>
    </row>
    <row r="122" spans="1:3" s="12" customFormat="1" x14ac:dyDescent="0.25">
      <c r="A122" s="13" t="s">
        <v>111</v>
      </c>
      <c r="B122" s="387">
        <v>38000</v>
      </c>
      <c r="C122" s="387">
        <v>2462.37</v>
      </c>
    </row>
    <row r="123" spans="1:3" s="12" customFormat="1" x14ac:dyDescent="0.25">
      <c r="A123" s="13" t="s">
        <v>9</v>
      </c>
      <c r="B123" s="387">
        <v>8317420</v>
      </c>
      <c r="C123" s="387">
        <v>495016.99</v>
      </c>
    </row>
    <row r="124" spans="1:3" s="12" customFormat="1" x14ac:dyDescent="0.25">
      <c r="A124" s="13" t="s">
        <v>10</v>
      </c>
      <c r="B124" s="387">
        <v>150000</v>
      </c>
      <c r="C124" s="387">
        <v>10576.26</v>
      </c>
    </row>
    <row r="125" spans="1:3" s="12" customFormat="1" ht="23.25" x14ac:dyDescent="0.25">
      <c r="A125" s="13" t="s">
        <v>14</v>
      </c>
      <c r="B125" s="387"/>
      <c r="C125" s="387"/>
    </row>
    <row r="126" spans="1:3" s="12" customFormat="1" x14ac:dyDescent="0.25">
      <c r="A126" s="13" t="s">
        <v>21</v>
      </c>
      <c r="B126" s="387">
        <v>250000</v>
      </c>
      <c r="C126" s="387">
        <v>61999.01999999999</v>
      </c>
    </row>
    <row r="127" spans="1:3" s="12" customFormat="1" x14ac:dyDescent="0.25">
      <c r="A127" s="13" t="s">
        <v>11</v>
      </c>
      <c r="B127" s="387">
        <v>237000</v>
      </c>
      <c r="C127" s="387">
        <v>500</v>
      </c>
    </row>
    <row r="128" spans="1:3" s="12" customFormat="1" x14ac:dyDescent="0.25">
      <c r="A128" s="13" t="s">
        <v>12</v>
      </c>
      <c r="B128" s="387">
        <v>1750000</v>
      </c>
      <c r="C128" s="387">
        <v>170850</v>
      </c>
    </row>
    <row r="129" spans="1:3" s="12" customFormat="1" x14ac:dyDescent="0.25">
      <c r="A129" s="13" t="s">
        <v>72</v>
      </c>
      <c r="B129" s="387">
        <v>110000</v>
      </c>
      <c r="C129" s="387">
        <v>3961.29</v>
      </c>
    </row>
    <row r="130" spans="1:3" s="12" customFormat="1" x14ac:dyDescent="0.25">
      <c r="A130" s="10" t="s">
        <v>5</v>
      </c>
      <c r="B130" s="387"/>
      <c r="C130" s="387"/>
    </row>
    <row r="131" spans="1:3" s="12" customFormat="1" ht="25.5" x14ac:dyDescent="0.25">
      <c r="A131" s="10" t="s">
        <v>6</v>
      </c>
      <c r="B131" s="387">
        <v>950000</v>
      </c>
      <c r="C131" s="387"/>
    </row>
    <row r="132" spans="1:3" s="12" customFormat="1" ht="25.5" x14ac:dyDescent="0.25">
      <c r="A132" s="10" t="s">
        <v>7</v>
      </c>
      <c r="B132" s="387">
        <v>8323300</v>
      </c>
      <c r="C132" s="387">
        <v>38729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SUM(B138:B148)</f>
        <v>51386630</v>
      </c>
      <c r="C136" s="8">
        <f>SUM(C138:C148)</f>
        <v>4129681.9800000004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0" t="s">
        <v>8</v>
      </c>
      <c r="B138" s="403">
        <v>16711767</v>
      </c>
      <c r="C138" s="403">
        <v>2366897.7400000002</v>
      </c>
    </row>
    <row r="139" spans="1:3" s="12" customFormat="1" x14ac:dyDescent="0.25">
      <c r="A139" s="10" t="s">
        <v>112</v>
      </c>
      <c r="B139" s="403">
        <v>1200</v>
      </c>
      <c r="C139" s="403">
        <v>100</v>
      </c>
    </row>
    <row r="140" spans="1:3" s="12" customFormat="1" x14ac:dyDescent="0.25">
      <c r="A140" s="10" t="s">
        <v>9</v>
      </c>
      <c r="B140" s="403">
        <v>5050963</v>
      </c>
      <c r="C140" s="403">
        <v>819205.44</v>
      </c>
    </row>
    <row r="141" spans="1:3" s="12" customFormat="1" x14ac:dyDescent="0.25">
      <c r="A141" s="10" t="s">
        <v>10</v>
      </c>
      <c r="B141" s="403">
        <v>73200</v>
      </c>
      <c r="C141" s="403">
        <v>6677.96</v>
      </c>
    </row>
    <row r="142" spans="1:3" s="12" customFormat="1" ht="18" customHeight="1" x14ac:dyDescent="0.25">
      <c r="A142" s="10" t="s">
        <v>123</v>
      </c>
      <c r="B142" s="403">
        <v>20000</v>
      </c>
      <c r="C142" s="403">
        <v>0</v>
      </c>
    </row>
    <row r="143" spans="1:3" s="12" customFormat="1" x14ac:dyDescent="0.25">
      <c r="A143" s="10" t="s">
        <v>30</v>
      </c>
      <c r="B143" s="403">
        <v>365000</v>
      </c>
      <c r="C143" s="403">
        <v>54439.519999999997</v>
      </c>
    </row>
    <row r="144" spans="1:3" s="12" customFormat="1" x14ac:dyDescent="0.25">
      <c r="A144" s="10" t="s">
        <v>12</v>
      </c>
      <c r="B144" s="403">
        <v>25000</v>
      </c>
      <c r="C144" s="403">
        <v>4070</v>
      </c>
    </row>
    <row r="145" spans="1:3" s="12" customFormat="1" x14ac:dyDescent="0.25">
      <c r="A145" s="10" t="s">
        <v>113</v>
      </c>
      <c r="B145" s="403">
        <v>177800</v>
      </c>
      <c r="C145" s="403">
        <v>0</v>
      </c>
    </row>
    <row r="146" spans="1:3" s="12" customFormat="1" x14ac:dyDescent="0.25">
      <c r="A146" s="10" t="s">
        <v>5</v>
      </c>
      <c r="B146" s="403">
        <v>4130700</v>
      </c>
      <c r="C146" s="403">
        <v>311161.52</v>
      </c>
    </row>
    <row r="147" spans="1:3" s="12" customFormat="1" ht="25.5" x14ac:dyDescent="0.25">
      <c r="A147" s="10" t="s">
        <v>6</v>
      </c>
      <c r="B147" s="403">
        <v>14311000</v>
      </c>
      <c r="C147" s="403">
        <v>1300</v>
      </c>
    </row>
    <row r="148" spans="1:3" s="12" customFormat="1" ht="25.5" x14ac:dyDescent="0.25">
      <c r="A148" s="10" t="s">
        <v>7</v>
      </c>
      <c r="B148" s="403">
        <v>10520000</v>
      </c>
      <c r="C148" s="403">
        <v>565829.80000000005</v>
      </c>
    </row>
    <row r="149" spans="1:3" s="12" customFormat="1" x14ac:dyDescent="0.25">
      <c r="A149" s="14"/>
      <c r="B149" s="14"/>
      <c r="C149" s="14"/>
    </row>
    <row r="150" spans="1:3" s="12" customFormat="1" x14ac:dyDescent="0.25">
      <c r="A150" s="21" t="s">
        <v>0</v>
      </c>
      <c r="B150" s="21" t="s">
        <v>2</v>
      </c>
      <c r="C150" s="21" t="s">
        <v>3</v>
      </c>
    </row>
    <row r="151" spans="1:3" s="12" customFormat="1" x14ac:dyDescent="0.25">
      <c r="A151" s="21" t="s">
        <v>1</v>
      </c>
      <c r="B151" s="21">
        <v>2</v>
      </c>
      <c r="C151" s="21">
        <v>3</v>
      </c>
    </row>
    <row r="152" spans="1:3" s="12" customFormat="1" x14ac:dyDescent="0.25">
      <c r="A152" s="4" t="s">
        <v>27</v>
      </c>
      <c r="B152" s="76">
        <f>B154+B156+B157+B158+B160+B161+B163+B164+B165+B155+B159+B162</f>
        <v>44594400</v>
      </c>
      <c r="C152" s="76">
        <f>C154+C156+C157+C158+C160+C161+C163+C164+C165+C155+C159+C162</f>
        <v>15133592.520000001</v>
      </c>
    </row>
    <row r="153" spans="1:3" s="12" customFormat="1" x14ac:dyDescent="0.25">
      <c r="A153" s="23" t="s">
        <v>4</v>
      </c>
      <c r="B153" s="77"/>
      <c r="C153" s="77"/>
    </row>
    <row r="154" spans="1:3" s="12" customFormat="1" x14ac:dyDescent="0.25">
      <c r="A154" s="264" t="s">
        <v>8</v>
      </c>
      <c r="B154" s="329">
        <v>31982950</v>
      </c>
      <c r="C154" s="329">
        <v>11083556</v>
      </c>
    </row>
    <row r="155" spans="1:3" s="12" customFormat="1" x14ac:dyDescent="0.25">
      <c r="A155" s="264" t="s">
        <v>83</v>
      </c>
      <c r="B155" s="329">
        <v>43000</v>
      </c>
      <c r="C155" s="329">
        <v>10218.06</v>
      </c>
    </row>
    <row r="156" spans="1:3" s="12" customFormat="1" x14ac:dyDescent="0.25">
      <c r="A156" s="264" t="s">
        <v>9</v>
      </c>
      <c r="B156" s="329">
        <v>9658850</v>
      </c>
      <c r="C156" s="329">
        <v>3308420.68</v>
      </c>
    </row>
    <row r="157" spans="1:3" s="12" customFormat="1" x14ac:dyDescent="0.25">
      <c r="A157" s="264" t="s">
        <v>10</v>
      </c>
      <c r="B157" s="329">
        <v>73200</v>
      </c>
      <c r="C157" s="329">
        <v>9452.6299999999992</v>
      </c>
    </row>
    <row r="158" spans="1:3" s="12" customFormat="1" x14ac:dyDescent="0.25">
      <c r="A158" s="264" t="s">
        <v>15</v>
      </c>
      <c r="B158" s="329">
        <v>407000</v>
      </c>
      <c r="C158" s="329">
        <v>114546.24000000001</v>
      </c>
    </row>
    <row r="159" spans="1:3" s="12" customFormat="1" ht="23.25" x14ac:dyDescent="0.25">
      <c r="A159" s="264" t="s">
        <v>14</v>
      </c>
      <c r="B159" s="329"/>
      <c r="C159" s="329"/>
    </row>
    <row r="160" spans="1:3" s="12" customFormat="1" x14ac:dyDescent="0.25">
      <c r="A160" s="264" t="s">
        <v>11</v>
      </c>
      <c r="B160" s="329">
        <v>267300</v>
      </c>
      <c r="C160" s="329">
        <v>112640</v>
      </c>
    </row>
    <row r="161" spans="1:3" s="12" customFormat="1" x14ac:dyDescent="0.25">
      <c r="A161" s="264" t="s">
        <v>12</v>
      </c>
      <c r="B161" s="329">
        <v>366500</v>
      </c>
      <c r="C161" s="329">
        <v>66745.91</v>
      </c>
    </row>
    <row r="162" spans="1:3" s="12" customFormat="1" x14ac:dyDescent="0.25">
      <c r="A162" s="264" t="s">
        <v>74</v>
      </c>
      <c r="B162" s="329">
        <v>9400</v>
      </c>
      <c r="C162" s="329">
        <v>0</v>
      </c>
    </row>
    <row r="163" spans="1:3" s="12" customFormat="1" x14ac:dyDescent="0.25">
      <c r="A163" s="265" t="s">
        <v>5</v>
      </c>
      <c r="B163" s="329">
        <v>60700</v>
      </c>
      <c r="C163" s="329">
        <v>0</v>
      </c>
    </row>
    <row r="164" spans="1:3" s="12" customFormat="1" ht="25.5" x14ac:dyDescent="0.25">
      <c r="A164" s="265" t="s">
        <v>6</v>
      </c>
      <c r="B164" s="329">
        <v>0</v>
      </c>
      <c r="C164" s="329">
        <v>0</v>
      </c>
    </row>
    <row r="165" spans="1:3" s="12" customFormat="1" ht="25.5" x14ac:dyDescent="0.25">
      <c r="A165" s="265" t="s">
        <v>7</v>
      </c>
      <c r="B165" s="329">
        <v>1725500</v>
      </c>
      <c r="C165" s="329">
        <v>428013</v>
      </c>
    </row>
    <row r="166" spans="1:3" s="12" customFormat="1" x14ac:dyDescent="0.25">
      <c r="A166" s="287"/>
      <c r="B166" s="329"/>
      <c r="C166" s="329"/>
    </row>
    <row r="167" spans="1:3" s="12" customFormat="1" x14ac:dyDescent="0.25">
      <c r="A167" s="14"/>
      <c r="B167" s="329"/>
      <c r="C167" s="329"/>
    </row>
    <row r="168" spans="1:3" s="12" customFormat="1" x14ac:dyDescent="0.25">
      <c r="A168" s="15" t="s">
        <v>0</v>
      </c>
      <c r="B168" s="15" t="s">
        <v>2</v>
      </c>
      <c r="C168" s="15" t="s">
        <v>3</v>
      </c>
    </row>
    <row r="169" spans="1:3" s="12" customFormat="1" x14ac:dyDescent="0.25">
      <c r="A169" s="15" t="s">
        <v>1</v>
      </c>
      <c r="B169" s="15">
        <v>2</v>
      </c>
      <c r="C169" s="15">
        <v>3</v>
      </c>
    </row>
    <row r="170" spans="1:3" s="12" customFormat="1" x14ac:dyDescent="0.25">
      <c r="A170" s="3" t="s">
        <v>28</v>
      </c>
      <c r="B170" s="349">
        <f>SUM(B172:B183)</f>
        <v>22571900</v>
      </c>
      <c r="C170" s="349">
        <f>SUM(C172:C183)</f>
        <v>3192916.1499999994</v>
      </c>
    </row>
    <row r="171" spans="1:3" s="12" customFormat="1" x14ac:dyDescent="0.25">
      <c r="A171" s="10" t="s">
        <v>4</v>
      </c>
      <c r="B171" s="259"/>
      <c r="C171" s="259"/>
    </row>
    <row r="172" spans="1:3" s="12" customFormat="1" x14ac:dyDescent="0.25">
      <c r="A172" s="388" t="s">
        <v>8</v>
      </c>
      <c r="B172" s="387">
        <v>14535000</v>
      </c>
      <c r="C172" s="400">
        <v>2396238.0299999998</v>
      </c>
    </row>
    <row r="173" spans="1:3" s="12" customFormat="1" x14ac:dyDescent="0.25">
      <c r="A173" s="388" t="s">
        <v>95</v>
      </c>
      <c r="B173" s="387">
        <v>0</v>
      </c>
      <c r="C173" s="400">
        <v>2442.6</v>
      </c>
    </row>
    <row r="174" spans="1:3" s="12" customFormat="1" x14ac:dyDescent="0.25">
      <c r="A174" s="388" t="s">
        <v>13</v>
      </c>
      <c r="B174" s="387"/>
      <c r="C174" s="400"/>
    </row>
    <row r="175" spans="1:3" s="12" customFormat="1" x14ac:dyDescent="0.25">
      <c r="A175" s="388" t="s">
        <v>9</v>
      </c>
      <c r="B175" s="387">
        <v>4390000</v>
      </c>
      <c r="C175" s="401">
        <v>716177.72</v>
      </c>
    </row>
    <row r="176" spans="1:3" s="12" customFormat="1" x14ac:dyDescent="0.25">
      <c r="A176" s="388" t="s">
        <v>10</v>
      </c>
      <c r="B176" s="387"/>
      <c r="C176" s="400"/>
    </row>
    <row r="177" spans="1:3" s="12" customFormat="1" ht="23.25" x14ac:dyDescent="0.25">
      <c r="A177" s="388" t="s">
        <v>14</v>
      </c>
      <c r="B177" s="387"/>
      <c r="C177" s="400"/>
    </row>
    <row r="178" spans="1:3" s="12" customFormat="1" x14ac:dyDescent="0.25">
      <c r="A178" s="388" t="s">
        <v>11</v>
      </c>
      <c r="B178" s="387">
        <v>603000</v>
      </c>
      <c r="C178" s="400"/>
    </row>
    <row r="179" spans="1:3" s="12" customFormat="1" x14ac:dyDescent="0.25">
      <c r="A179" s="388" t="s">
        <v>12</v>
      </c>
      <c r="B179" s="387">
        <v>292500</v>
      </c>
      <c r="C179" s="400">
        <v>73504</v>
      </c>
    </row>
    <row r="180" spans="1:3" s="12" customFormat="1" x14ac:dyDescent="0.25">
      <c r="A180" s="388" t="s">
        <v>72</v>
      </c>
      <c r="B180" s="387">
        <v>60000</v>
      </c>
      <c r="C180" s="400"/>
    </row>
    <row r="181" spans="1:3" s="12" customFormat="1" x14ac:dyDescent="0.25">
      <c r="A181" s="389" t="s">
        <v>5</v>
      </c>
      <c r="B181" s="387">
        <v>0</v>
      </c>
      <c r="C181" s="400"/>
    </row>
    <row r="182" spans="1:3" s="12" customFormat="1" ht="25.5" x14ac:dyDescent="0.25">
      <c r="A182" s="389" t="s">
        <v>6</v>
      </c>
      <c r="B182" s="387">
        <v>706700</v>
      </c>
      <c r="C182" s="400">
        <v>4553.8</v>
      </c>
    </row>
    <row r="183" spans="1:3" s="12" customFormat="1" ht="25.5" x14ac:dyDescent="0.25">
      <c r="A183" s="389" t="s">
        <v>7</v>
      </c>
      <c r="B183" s="387">
        <v>1984700</v>
      </c>
      <c r="C183" s="400"/>
    </row>
    <row r="184" spans="1:3" s="12" customFormat="1" x14ac:dyDescent="0.25">
      <c r="A184" s="14"/>
      <c r="B184" s="14"/>
      <c r="C184" s="14"/>
    </row>
    <row r="185" spans="1:3" s="12" customFormat="1" x14ac:dyDescent="0.25">
      <c r="A185" s="15" t="s">
        <v>0</v>
      </c>
      <c r="B185" s="15" t="s">
        <v>2</v>
      </c>
      <c r="C185" s="15" t="s">
        <v>3</v>
      </c>
    </row>
    <row r="186" spans="1:3" s="12" customFormat="1" x14ac:dyDescent="0.25">
      <c r="A186" s="15" t="s">
        <v>1</v>
      </c>
      <c r="B186" s="15">
        <v>2</v>
      </c>
      <c r="C186" s="15">
        <v>3</v>
      </c>
    </row>
    <row r="187" spans="1:3" s="12" customFormat="1" x14ac:dyDescent="0.25">
      <c r="A187" s="3" t="s">
        <v>29</v>
      </c>
      <c r="B187" s="8">
        <f>SUM(B189:B201)</f>
        <v>21243100</v>
      </c>
      <c r="C187" s="8">
        <f>SUM(C189:C201)</f>
        <v>3017445.67</v>
      </c>
    </row>
    <row r="188" spans="1:3" s="12" customFormat="1" x14ac:dyDescent="0.25">
      <c r="A188" s="10" t="s">
        <v>4</v>
      </c>
      <c r="B188" s="11"/>
      <c r="C188" s="11">
        <v>0</v>
      </c>
    </row>
    <row r="189" spans="1:3" s="12" customFormat="1" x14ac:dyDescent="0.25">
      <c r="A189" s="388" t="s">
        <v>8</v>
      </c>
      <c r="B189" s="387">
        <v>10865591</v>
      </c>
      <c r="C189" s="403">
        <v>2216170.64</v>
      </c>
    </row>
    <row r="190" spans="1:3" s="12" customFormat="1" ht="23.25" x14ac:dyDescent="0.25">
      <c r="A190" s="388" t="s">
        <v>76</v>
      </c>
      <c r="B190" s="387">
        <v>30000</v>
      </c>
      <c r="C190" s="403">
        <v>1314.55</v>
      </c>
    </row>
    <row r="191" spans="1:3" s="12" customFormat="1" x14ac:dyDescent="0.25">
      <c r="A191" s="388" t="s">
        <v>9</v>
      </c>
      <c r="B191" s="387">
        <v>3281409</v>
      </c>
      <c r="C191" s="403">
        <v>565960.74</v>
      </c>
    </row>
    <row r="192" spans="1:3" s="12" customFormat="1" x14ac:dyDescent="0.25">
      <c r="A192" s="388" t="s">
        <v>10</v>
      </c>
      <c r="B192" s="387">
        <v>28340</v>
      </c>
      <c r="C192" s="403"/>
    </row>
    <row r="193" spans="1:3" s="12" customFormat="1" ht="23.25" x14ac:dyDescent="0.25">
      <c r="A193" s="388" t="s">
        <v>49</v>
      </c>
      <c r="B193" s="387">
        <v>0</v>
      </c>
      <c r="C193" s="403">
        <v>2989.24</v>
      </c>
    </row>
    <row r="194" spans="1:3" s="12" customFormat="1" x14ac:dyDescent="0.25">
      <c r="A194" s="386" t="s">
        <v>15</v>
      </c>
      <c r="B194" s="387">
        <v>164000</v>
      </c>
      <c r="C194" s="403"/>
    </row>
    <row r="195" spans="1:3" s="12" customFormat="1" x14ac:dyDescent="0.25">
      <c r="A195" s="386" t="s">
        <v>16</v>
      </c>
      <c r="B195" s="387">
        <v>391370</v>
      </c>
      <c r="C195" s="403">
        <v>51799.5</v>
      </c>
    </row>
    <row r="196" spans="1:3" s="12" customFormat="1" x14ac:dyDescent="0.25">
      <c r="A196" s="388" t="s">
        <v>11</v>
      </c>
      <c r="B196" s="387">
        <v>299000</v>
      </c>
      <c r="C196" s="403">
        <v>12000</v>
      </c>
    </row>
    <row r="197" spans="1:3" s="12" customFormat="1" x14ac:dyDescent="0.25">
      <c r="A197" s="388" t="s">
        <v>12</v>
      </c>
      <c r="B197" s="387">
        <v>3824990</v>
      </c>
      <c r="C197" s="403">
        <v>144355</v>
      </c>
    </row>
    <row r="198" spans="1:3" s="12" customFormat="1" x14ac:dyDescent="0.25">
      <c r="A198" s="389" t="s">
        <v>72</v>
      </c>
      <c r="B198" s="387">
        <v>25000</v>
      </c>
      <c r="C198" s="403"/>
    </row>
    <row r="199" spans="1:3" s="12" customFormat="1" x14ac:dyDescent="0.25">
      <c r="A199" s="388" t="s">
        <v>5</v>
      </c>
      <c r="B199" s="387">
        <v>66100</v>
      </c>
      <c r="C199" s="403">
        <v>4096</v>
      </c>
    </row>
    <row r="200" spans="1:3" s="12" customFormat="1" ht="25.5" x14ac:dyDescent="0.25">
      <c r="A200" s="389" t="s">
        <v>6</v>
      </c>
      <c r="B200" s="387">
        <v>60000</v>
      </c>
      <c r="C200" s="403"/>
    </row>
    <row r="201" spans="1:3" s="12" customFormat="1" ht="25.5" x14ac:dyDescent="0.25">
      <c r="A201" s="389" t="s">
        <v>7</v>
      </c>
      <c r="B201" s="387">
        <v>2207300</v>
      </c>
      <c r="C201" s="403">
        <v>18760</v>
      </c>
    </row>
    <row r="202" spans="1:3" s="12" customFormat="1" x14ac:dyDescent="0.25">
      <c r="A202" s="356"/>
      <c r="B202" s="305"/>
      <c r="C202" s="305"/>
    </row>
    <row r="203" spans="1:3" s="12" customFormat="1" x14ac:dyDescent="0.25">
      <c r="A203" s="14"/>
      <c r="B203" s="14"/>
      <c r="C203" s="14"/>
    </row>
    <row r="204" spans="1:3" s="12" customFormat="1" x14ac:dyDescent="0.25">
      <c r="A204" s="15" t="s">
        <v>0</v>
      </c>
      <c r="B204" s="15" t="s">
        <v>2</v>
      </c>
      <c r="C204" s="15" t="s">
        <v>3</v>
      </c>
    </row>
    <row r="205" spans="1:3" s="12" customFormat="1" x14ac:dyDescent="0.25">
      <c r="A205" s="15" t="s">
        <v>1</v>
      </c>
      <c r="B205" s="15">
        <v>2</v>
      </c>
      <c r="C205" s="15">
        <v>3</v>
      </c>
    </row>
    <row r="206" spans="1:3" s="12" customFormat="1" x14ac:dyDescent="0.25">
      <c r="A206" s="3" t="s">
        <v>36</v>
      </c>
      <c r="B206" s="349">
        <f>B208+B210+B211+B213+B214+B215+B216+B217+B218+B209+B212+B220</f>
        <v>4222800</v>
      </c>
      <c r="C206" s="349">
        <f>C208+C210+C211+C213+C214+C215+C216+C217+C218+C209+C212+C220</f>
        <v>1329612.0999999999</v>
      </c>
    </row>
    <row r="207" spans="1:3" s="12" customFormat="1" x14ac:dyDescent="0.25">
      <c r="A207" s="10" t="s">
        <v>4</v>
      </c>
      <c r="B207" s="259"/>
      <c r="C207" s="259"/>
    </row>
    <row r="208" spans="1:3" s="12" customFormat="1" x14ac:dyDescent="0.25">
      <c r="A208" s="388" t="s">
        <v>8</v>
      </c>
      <c r="B208" s="387">
        <v>3000000</v>
      </c>
      <c r="C208" s="402">
        <v>973859.21</v>
      </c>
    </row>
    <row r="209" spans="1:3" s="12" customFormat="1" x14ac:dyDescent="0.25">
      <c r="A209" s="388" t="s">
        <v>13</v>
      </c>
      <c r="B209" s="387">
        <v>6200</v>
      </c>
      <c r="C209" s="402"/>
    </row>
    <row r="210" spans="1:3" s="12" customFormat="1" x14ac:dyDescent="0.25">
      <c r="A210" s="388" t="s">
        <v>9</v>
      </c>
      <c r="B210" s="387">
        <v>906000</v>
      </c>
      <c r="C210" s="402">
        <v>294105.15000000002</v>
      </c>
    </row>
    <row r="211" spans="1:3" s="12" customFormat="1" ht="23.25" x14ac:dyDescent="0.25">
      <c r="A211" s="388" t="s">
        <v>84</v>
      </c>
      <c r="B211" s="387">
        <v>0</v>
      </c>
      <c r="C211" s="402"/>
    </row>
    <row r="212" spans="1:3" s="12" customFormat="1" x14ac:dyDescent="0.25">
      <c r="A212" s="388" t="s">
        <v>10</v>
      </c>
      <c r="B212" s="387">
        <v>18785.13</v>
      </c>
      <c r="C212" s="402">
        <v>4127.43</v>
      </c>
    </row>
    <row r="213" spans="1:3" s="12" customFormat="1" ht="23.25" x14ac:dyDescent="0.25">
      <c r="A213" s="388" t="s">
        <v>14</v>
      </c>
      <c r="B213" s="387">
        <v>0</v>
      </c>
      <c r="C213" s="402"/>
    </row>
    <row r="214" spans="1:3" s="12" customFormat="1" x14ac:dyDescent="0.25">
      <c r="A214" s="388" t="s">
        <v>15</v>
      </c>
      <c r="B214" s="387">
        <v>38421.68</v>
      </c>
      <c r="C214" s="402">
        <v>359.33</v>
      </c>
    </row>
    <row r="215" spans="1:3" s="12" customFormat="1" x14ac:dyDescent="0.25">
      <c r="A215" s="388" t="s">
        <v>11</v>
      </c>
      <c r="B215" s="387">
        <v>79638.559999999998</v>
      </c>
      <c r="C215" s="402">
        <v>5240.9799999999996</v>
      </c>
    </row>
    <row r="216" spans="1:3" s="12" customFormat="1" x14ac:dyDescent="0.25">
      <c r="A216" s="388" t="s">
        <v>12</v>
      </c>
      <c r="B216" s="387">
        <v>46472</v>
      </c>
      <c r="C216" s="402">
        <v>4303</v>
      </c>
    </row>
    <row r="217" spans="1:3" s="12" customFormat="1" x14ac:dyDescent="0.25">
      <c r="A217" s="388" t="s">
        <v>72</v>
      </c>
      <c r="B217" s="387">
        <v>9000</v>
      </c>
      <c r="C217" s="402"/>
    </row>
    <row r="218" spans="1:3" s="12" customFormat="1" x14ac:dyDescent="0.25">
      <c r="A218" s="389" t="s">
        <v>5</v>
      </c>
      <c r="B218" s="387">
        <v>5700</v>
      </c>
      <c r="C218" s="402"/>
    </row>
    <row r="219" spans="1:3" s="12" customFormat="1" ht="25.5" x14ac:dyDescent="0.25">
      <c r="A219" s="389" t="s">
        <v>6</v>
      </c>
      <c r="B219" s="387">
        <v>0</v>
      </c>
      <c r="C219" s="402"/>
    </row>
    <row r="220" spans="1:3" s="12" customFormat="1" ht="25.5" x14ac:dyDescent="0.25">
      <c r="A220" s="389" t="s">
        <v>7</v>
      </c>
      <c r="B220" s="387">
        <v>112582.63</v>
      </c>
      <c r="C220" s="402">
        <v>47617</v>
      </c>
    </row>
    <row r="221" spans="1:3" s="12" customFormat="1" x14ac:dyDescent="0.25">
      <c r="A221" s="10"/>
      <c r="B221" s="387"/>
      <c r="C221" s="387"/>
    </row>
    <row r="222" spans="1:3" s="12" customFormat="1" x14ac:dyDescent="0.25">
      <c r="A222" s="15" t="s">
        <v>0</v>
      </c>
      <c r="B222" s="15" t="s">
        <v>2</v>
      </c>
      <c r="C222" s="15" t="s">
        <v>3</v>
      </c>
    </row>
    <row r="223" spans="1:3" s="12" customFormat="1" x14ac:dyDescent="0.25">
      <c r="A223" s="15" t="s">
        <v>1</v>
      </c>
      <c r="B223" s="15">
        <v>2</v>
      </c>
      <c r="C223" s="15">
        <v>3</v>
      </c>
    </row>
    <row r="224" spans="1:3" s="12" customFormat="1" x14ac:dyDescent="0.25">
      <c r="A224" s="3" t="s">
        <v>31</v>
      </c>
      <c r="B224" s="349">
        <f>SUM(B226:B237)</f>
        <v>2765400</v>
      </c>
      <c r="C224" s="349">
        <f>SUM(C226:C237)</f>
        <v>765212.99</v>
      </c>
    </row>
    <row r="225" spans="1:3" s="12" customFormat="1" x14ac:dyDescent="0.25">
      <c r="A225" s="10" t="s">
        <v>4</v>
      </c>
      <c r="B225" s="259"/>
      <c r="C225" s="259"/>
    </row>
    <row r="226" spans="1:3" s="12" customFormat="1" x14ac:dyDescent="0.25">
      <c r="A226" s="388" t="s">
        <v>8</v>
      </c>
      <c r="B226" s="387">
        <v>1945392</v>
      </c>
      <c r="C226" s="404">
        <v>554385.27</v>
      </c>
    </row>
    <row r="227" spans="1:3" s="12" customFormat="1" x14ac:dyDescent="0.25">
      <c r="A227" s="388" t="s">
        <v>13</v>
      </c>
      <c r="B227" s="387">
        <v>700</v>
      </c>
      <c r="C227" s="404"/>
    </row>
    <row r="228" spans="1:3" s="12" customFormat="1" x14ac:dyDescent="0.25">
      <c r="A228" s="388" t="s">
        <v>9</v>
      </c>
      <c r="B228" s="387">
        <v>587508</v>
      </c>
      <c r="C228" s="404">
        <v>166282.26999999999</v>
      </c>
    </row>
    <row r="229" spans="1:3" s="12" customFormat="1" x14ac:dyDescent="0.25">
      <c r="A229" s="388" t="s">
        <v>106</v>
      </c>
      <c r="B229" s="387">
        <v>9937.48</v>
      </c>
      <c r="C229" s="404"/>
    </row>
    <row r="230" spans="1:3" s="12" customFormat="1" x14ac:dyDescent="0.25">
      <c r="A230" s="388" t="s">
        <v>10</v>
      </c>
      <c r="B230" s="387">
        <v>9100</v>
      </c>
      <c r="C230" s="405">
        <v>1480.22</v>
      </c>
    </row>
    <row r="231" spans="1:3" s="12" customFormat="1" x14ac:dyDescent="0.25">
      <c r="A231" s="388" t="s">
        <v>30</v>
      </c>
      <c r="B231" s="387">
        <v>27800</v>
      </c>
      <c r="C231" s="404">
        <v>4883.63</v>
      </c>
    </row>
    <row r="232" spans="1:3" s="12" customFormat="1" x14ac:dyDescent="0.25">
      <c r="A232" s="388" t="s">
        <v>11</v>
      </c>
      <c r="B232" s="387">
        <v>10200</v>
      </c>
      <c r="C232" s="404">
        <v>996.6</v>
      </c>
    </row>
    <row r="233" spans="1:3" s="12" customFormat="1" x14ac:dyDescent="0.25">
      <c r="A233" s="388" t="s">
        <v>12</v>
      </c>
      <c r="B233" s="387">
        <v>95900</v>
      </c>
      <c r="C233" s="404">
        <v>9750</v>
      </c>
    </row>
    <row r="234" spans="1:3" s="12" customFormat="1" x14ac:dyDescent="0.25">
      <c r="A234" s="388" t="s">
        <v>82</v>
      </c>
      <c r="B234" s="376">
        <v>5500</v>
      </c>
      <c r="C234" s="404"/>
    </row>
    <row r="235" spans="1:3" s="12" customFormat="1" x14ac:dyDescent="0.25">
      <c r="A235" s="389" t="s">
        <v>5</v>
      </c>
      <c r="B235" s="387">
        <v>4200</v>
      </c>
      <c r="C235" s="404"/>
    </row>
    <row r="236" spans="1:3" s="12" customFormat="1" ht="25.5" x14ac:dyDescent="0.25">
      <c r="A236" s="389" t="s">
        <v>6</v>
      </c>
      <c r="B236" s="387"/>
      <c r="C236" s="404"/>
    </row>
    <row r="237" spans="1:3" s="12" customFormat="1" ht="25.5" x14ac:dyDescent="0.25">
      <c r="A237" s="389" t="s">
        <v>7</v>
      </c>
      <c r="B237" s="376">
        <f>78046.04-8883.52</f>
        <v>69162.51999999999</v>
      </c>
      <c r="C237" s="404">
        <v>27435</v>
      </c>
    </row>
    <row r="238" spans="1:3" s="12" customFormat="1" x14ac:dyDescent="0.25">
      <c r="A238" s="14"/>
      <c r="B238" s="14"/>
      <c r="C238" s="14"/>
    </row>
    <row r="239" spans="1:3" s="12" customFormat="1" x14ac:dyDescent="0.25">
      <c r="A239" s="15" t="s">
        <v>0</v>
      </c>
      <c r="B239" s="15" t="s">
        <v>2</v>
      </c>
      <c r="C239" s="15" t="s">
        <v>3</v>
      </c>
    </row>
    <row r="240" spans="1:3" s="12" customFormat="1" x14ac:dyDescent="0.25">
      <c r="A240" s="15" t="s">
        <v>1</v>
      </c>
      <c r="B240" s="15">
        <v>2</v>
      </c>
      <c r="C240" s="15">
        <v>3</v>
      </c>
    </row>
    <row r="241" spans="1:3" s="12" customFormat="1" ht="25.5" x14ac:dyDescent="0.25">
      <c r="A241" s="3" t="s">
        <v>34</v>
      </c>
      <c r="B241" s="376">
        <f>SUM(B243:B258)</f>
        <v>42880500</v>
      </c>
      <c r="C241" s="376">
        <f>SUM(C243:C258)</f>
        <v>6152787.4700000007</v>
      </c>
    </row>
    <row r="242" spans="1:3" s="12" customFormat="1" x14ac:dyDescent="0.25">
      <c r="A242" s="10" t="s">
        <v>4</v>
      </c>
      <c r="B242" s="376"/>
      <c r="C242" s="376"/>
    </row>
    <row r="243" spans="1:3" s="12" customFormat="1" x14ac:dyDescent="0.25">
      <c r="A243" s="13" t="s">
        <v>8</v>
      </c>
      <c r="B243" s="376">
        <v>27430300</v>
      </c>
      <c r="C243" s="376">
        <v>4576837.33</v>
      </c>
    </row>
    <row r="244" spans="1:3" s="12" customFormat="1" x14ac:dyDescent="0.25">
      <c r="A244" s="13" t="s">
        <v>13</v>
      </c>
      <c r="B244" s="376">
        <v>8400</v>
      </c>
      <c r="C244" s="376"/>
    </row>
    <row r="245" spans="1:3" s="12" customFormat="1" ht="17.25" customHeight="1" x14ac:dyDescent="0.25">
      <c r="A245" s="13" t="s">
        <v>119</v>
      </c>
      <c r="B245" s="376">
        <v>60000</v>
      </c>
      <c r="C245" s="376"/>
    </row>
    <row r="246" spans="1:3" s="12" customFormat="1" x14ac:dyDescent="0.25">
      <c r="A246" s="13" t="s">
        <v>9</v>
      </c>
      <c r="B246" s="376">
        <v>8242800</v>
      </c>
      <c r="C246" s="376">
        <v>1374031.1400000001</v>
      </c>
    </row>
    <row r="247" spans="1:3" s="12" customFormat="1" x14ac:dyDescent="0.25">
      <c r="A247" s="13" t="s">
        <v>10</v>
      </c>
      <c r="B247" s="376">
        <v>19500</v>
      </c>
      <c r="C247" s="376">
        <v>3250</v>
      </c>
    </row>
    <row r="248" spans="1:3" s="12" customFormat="1" x14ac:dyDescent="0.25">
      <c r="A248" s="13" t="s">
        <v>15</v>
      </c>
      <c r="B248" s="376">
        <v>43100</v>
      </c>
      <c r="C248" s="376">
        <v>10144.019999999999</v>
      </c>
    </row>
    <row r="249" spans="1:3" s="12" customFormat="1" x14ac:dyDescent="0.25">
      <c r="A249" s="13" t="s">
        <v>33</v>
      </c>
      <c r="B249" s="376"/>
      <c r="C249" s="376"/>
    </row>
    <row r="250" spans="1:3" s="12" customFormat="1" x14ac:dyDescent="0.25">
      <c r="A250" s="13" t="s">
        <v>11</v>
      </c>
      <c r="B250" s="376">
        <v>340500</v>
      </c>
      <c r="C250" s="376">
        <v>3300</v>
      </c>
    </row>
    <row r="251" spans="1:3" s="12" customFormat="1" x14ac:dyDescent="0.25">
      <c r="A251" s="13" t="s">
        <v>12</v>
      </c>
      <c r="B251" s="376">
        <v>1304500</v>
      </c>
      <c r="C251" s="376">
        <v>172427.07</v>
      </c>
    </row>
    <row r="252" spans="1:3" s="12" customFormat="1" x14ac:dyDescent="0.25">
      <c r="A252" s="13" t="s">
        <v>72</v>
      </c>
      <c r="B252" s="376">
        <v>70000</v>
      </c>
      <c r="C252" s="376"/>
    </row>
    <row r="253" spans="1:3" s="12" customFormat="1" x14ac:dyDescent="0.25">
      <c r="A253" s="10" t="s">
        <v>5</v>
      </c>
      <c r="B253" s="376"/>
      <c r="C253" s="376"/>
    </row>
    <row r="254" spans="1:3" s="12" customFormat="1" ht="25.5" x14ac:dyDescent="0.25">
      <c r="A254" s="10" t="s">
        <v>6</v>
      </c>
      <c r="B254" s="376">
        <v>1907400</v>
      </c>
      <c r="C254" s="376">
        <v>9899</v>
      </c>
    </row>
    <row r="255" spans="1:3" s="12" customFormat="1" ht="25.5" x14ac:dyDescent="0.25">
      <c r="A255" s="10" t="s">
        <v>7</v>
      </c>
      <c r="B255" s="376">
        <v>3423500</v>
      </c>
      <c r="C255" s="376">
        <v>979.91</v>
      </c>
    </row>
    <row r="256" spans="1:3" s="12" customFormat="1" x14ac:dyDescent="0.25">
      <c r="A256" s="6" t="s">
        <v>37</v>
      </c>
      <c r="B256" s="376">
        <v>14600</v>
      </c>
      <c r="C256" s="387"/>
    </row>
    <row r="257" spans="1:3" s="12" customFormat="1" x14ac:dyDescent="0.25">
      <c r="A257" s="6" t="s">
        <v>121</v>
      </c>
      <c r="B257" s="376">
        <v>11800</v>
      </c>
      <c r="C257" s="387"/>
    </row>
    <row r="258" spans="1:3" s="12" customFormat="1" x14ac:dyDescent="0.25">
      <c r="A258" s="6" t="s">
        <v>120</v>
      </c>
      <c r="B258" s="376">
        <v>4100</v>
      </c>
      <c r="C258" s="387">
        <v>1919</v>
      </c>
    </row>
    <row r="259" spans="1:3" s="12" customFormat="1" x14ac:dyDescent="0.25">
      <c r="A259" s="14"/>
      <c r="B259" s="14"/>
      <c r="C259" s="14"/>
    </row>
    <row r="260" spans="1:3" s="12" customFormat="1" x14ac:dyDescent="0.25">
      <c r="A260" s="15" t="s">
        <v>0</v>
      </c>
      <c r="B260" s="15" t="s">
        <v>2</v>
      </c>
      <c r="C260" s="15" t="s">
        <v>3</v>
      </c>
    </row>
    <row r="261" spans="1:3" s="12" customFormat="1" x14ac:dyDescent="0.25">
      <c r="A261" s="15" t="s">
        <v>1</v>
      </c>
      <c r="B261" s="15">
        <v>2</v>
      </c>
      <c r="C261" s="15">
        <v>3</v>
      </c>
    </row>
    <row r="262" spans="1:3" s="12" customFormat="1" ht="25.5" x14ac:dyDescent="0.25">
      <c r="A262" s="3" t="s">
        <v>39</v>
      </c>
      <c r="B262" s="8">
        <f>SUM(B264:B277)</f>
        <v>38779500</v>
      </c>
      <c r="C262" s="8">
        <f>SUM(C264:C276)</f>
        <v>5216471.5999999987</v>
      </c>
    </row>
    <row r="263" spans="1:3" s="12" customFormat="1" x14ac:dyDescent="0.25">
      <c r="A263" s="10" t="s">
        <v>4</v>
      </c>
      <c r="B263" s="11"/>
      <c r="C263" s="11"/>
    </row>
    <row r="264" spans="1:3" s="12" customFormat="1" x14ac:dyDescent="0.25">
      <c r="A264" s="33" t="s">
        <v>8</v>
      </c>
      <c r="B264" s="387">
        <v>23852400</v>
      </c>
      <c r="C264" s="387">
        <v>3845627.2399999998</v>
      </c>
    </row>
    <row r="265" spans="1:3" s="12" customFormat="1" x14ac:dyDescent="0.25">
      <c r="A265" s="33" t="s">
        <v>103</v>
      </c>
      <c r="B265" s="387">
        <v>119200</v>
      </c>
      <c r="C265" s="387"/>
    </row>
    <row r="266" spans="1:3" s="12" customFormat="1" x14ac:dyDescent="0.25">
      <c r="A266" s="33" t="s">
        <v>9</v>
      </c>
      <c r="B266" s="387">
        <v>7169600</v>
      </c>
      <c r="C266" s="387">
        <v>1149398.3599999999</v>
      </c>
    </row>
    <row r="267" spans="1:3" s="12" customFormat="1" x14ac:dyDescent="0.25">
      <c r="A267" s="33" t="s">
        <v>10</v>
      </c>
      <c r="B267" s="387">
        <v>51500</v>
      </c>
      <c r="C267" s="387">
        <v>8362.84</v>
      </c>
    </row>
    <row r="268" spans="1:3" s="12" customFormat="1" x14ac:dyDescent="0.25">
      <c r="A268" s="33" t="s">
        <v>15</v>
      </c>
      <c r="B268" s="387">
        <v>131500</v>
      </c>
      <c r="C268" s="387"/>
    </row>
    <row r="269" spans="1:3" s="12" customFormat="1" ht="23.25" x14ac:dyDescent="0.25">
      <c r="A269" s="33" t="s">
        <v>104</v>
      </c>
      <c r="B269" s="387"/>
      <c r="C269" s="387"/>
    </row>
    <row r="270" spans="1:3" s="12" customFormat="1" x14ac:dyDescent="0.25">
      <c r="A270" s="33" t="s">
        <v>11</v>
      </c>
      <c r="B270" s="387">
        <v>1475100</v>
      </c>
      <c r="C270" s="387">
        <v>11800</v>
      </c>
    </row>
    <row r="271" spans="1:3" s="12" customFormat="1" x14ac:dyDescent="0.25">
      <c r="A271" s="33" t="s">
        <v>12</v>
      </c>
      <c r="B271" s="387">
        <v>1055293.57</v>
      </c>
      <c r="C271" s="387">
        <v>112265.60000000001</v>
      </c>
    </row>
    <row r="272" spans="1:3" s="12" customFormat="1" x14ac:dyDescent="0.25">
      <c r="A272" s="33" t="s">
        <v>72</v>
      </c>
      <c r="B272" s="387">
        <v>45706.43</v>
      </c>
      <c r="C272" s="387">
        <v>2371.56</v>
      </c>
    </row>
    <row r="273" spans="1:3" s="12" customFormat="1" x14ac:dyDescent="0.25">
      <c r="A273" s="33" t="s">
        <v>97</v>
      </c>
      <c r="B273" s="387"/>
      <c r="C273" s="387"/>
    </row>
    <row r="274" spans="1:3" s="12" customFormat="1" x14ac:dyDescent="0.25">
      <c r="A274" s="33" t="s">
        <v>5</v>
      </c>
      <c r="B274" s="387">
        <v>23300</v>
      </c>
      <c r="C274" s="387">
        <v>1446</v>
      </c>
    </row>
    <row r="275" spans="1:3" s="12" customFormat="1" ht="23.25" x14ac:dyDescent="0.25">
      <c r="A275" s="33" t="s">
        <v>6</v>
      </c>
      <c r="B275" s="387">
        <v>2053300</v>
      </c>
      <c r="C275" s="387"/>
    </row>
    <row r="276" spans="1:3" s="12" customFormat="1" ht="23.25" x14ac:dyDescent="0.25">
      <c r="A276" s="33" t="s">
        <v>7</v>
      </c>
      <c r="B276" s="387">
        <v>2802600</v>
      </c>
      <c r="C276" s="387">
        <v>85200</v>
      </c>
    </row>
    <row r="277" spans="1:3" s="12" customFormat="1" x14ac:dyDescent="0.25">
      <c r="A277" s="14"/>
      <c r="B277" s="14"/>
      <c r="C277" s="14"/>
    </row>
    <row r="278" spans="1:3" s="12" customFormat="1" x14ac:dyDescent="0.25">
      <c r="A278" s="27" t="s">
        <v>0</v>
      </c>
      <c r="B278" s="27" t="s">
        <v>2</v>
      </c>
      <c r="C278" s="27" t="s">
        <v>3</v>
      </c>
    </row>
    <row r="279" spans="1:3" s="12" customFormat="1" ht="15.75" thickBot="1" x14ac:dyDescent="0.3">
      <c r="A279" s="27" t="s">
        <v>1</v>
      </c>
      <c r="B279" s="28" t="s">
        <v>40</v>
      </c>
      <c r="C279" s="28" t="s">
        <v>41</v>
      </c>
    </row>
    <row r="280" spans="1:3" s="12" customFormat="1" x14ac:dyDescent="0.25">
      <c r="A280" s="29" t="s">
        <v>42</v>
      </c>
      <c r="B280" s="81">
        <f>SUM(B282:B296)</f>
        <v>102221500.00000001</v>
      </c>
      <c r="C280" s="81">
        <f>SUM(C282:C296)</f>
        <v>6517216.1900000004</v>
      </c>
    </row>
    <row r="281" spans="1:3" s="12" customFormat="1" x14ac:dyDescent="0.25">
      <c r="A281" s="31" t="s">
        <v>4</v>
      </c>
      <c r="B281" s="82"/>
      <c r="C281" s="82"/>
    </row>
    <row r="282" spans="1:3" s="12" customFormat="1" x14ac:dyDescent="0.25">
      <c r="A282" s="378" t="s">
        <v>8</v>
      </c>
      <c r="B282" s="403">
        <v>29391920</v>
      </c>
      <c r="C282" s="403">
        <v>4904374.8</v>
      </c>
    </row>
    <row r="283" spans="1:3" s="12" customFormat="1" x14ac:dyDescent="0.25">
      <c r="A283" s="378" t="s">
        <v>13</v>
      </c>
      <c r="B283" s="403">
        <v>250000</v>
      </c>
      <c r="C283" s="403">
        <v>3400</v>
      </c>
    </row>
    <row r="284" spans="1:3" s="12" customFormat="1" x14ac:dyDescent="0.25">
      <c r="A284" s="378" t="s">
        <v>9</v>
      </c>
      <c r="B284" s="403">
        <v>8837380</v>
      </c>
      <c r="C284" s="403">
        <v>493677.78</v>
      </c>
    </row>
    <row r="285" spans="1:3" s="12" customFormat="1" x14ac:dyDescent="0.25">
      <c r="A285" s="378" t="s">
        <v>10</v>
      </c>
      <c r="B285" s="403">
        <v>298474.32</v>
      </c>
      <c r="C285" s="403">
        <v>59816.08</v>
      </c>
    </row>
    <row r="286" spans="1:3" s="12" customFormat="1" ht="23.25" x14ac:dyDescent="0.25">
      <c r="A286" s="378" t="s">
        <v>124</v>
      </c>
      <c r="B286" s="403">
        <v>55000</v>
      </c>
      <c r="C286" s="403">
        <v>1860</v>
      </c>
    </row>
    <row r="287" spans="1:3" s="12" customFormat="1" x14ac:dyDescent="0.25">
      <c r="A287" s="378" t="s">
        <v>15</v>
      </c>
      <c r="B287" s="403">
        <v>1256840.95</v>
      </c>
      <c r="C287" s="403">
        <v>159587.35999999999</v>
      </c>
    </row>
    <row r="288" spans="1:3" s="12" customFormat="1" x14ac:dyDescent="0.25">
      <c r="A288" s="378" t="s">
        <v>91</v>
      </c>
      <c r="B288" s="403">
        <v>330000</v>
      </c>
      <c r="C288" s="403"/>
    </row>
    <row r="289" spans="1:3" s="12" customFormat="1" x14ac:dyDescent="0.25">
      <c r="A289" s="378" t="s">
        <v>11</v>
      </c>
      <c r="B289" s="403">
        <v>6676689</v>
      </c>
      <c r="C289" s="403">
        <v>99823.82</v>
      </c>
    </row>
    <row r="290" spans="1:3" s="12" customFormat="1" x14ac:dyDescent="0.25">
      <c r="A290" s="378" t="s">
        <v>12</v>
      </c>
      <c r="B290" s="403">
        <v>31530646</v>
      </c>
      <c r="C290" s="403">
        <v>352293</v>
      </c>
    </row>
    <row r="291" spans="1:3" s="12" customFormat="1" ht="23.25" x14ac:dyDescent="0.25">
      <c r="A291" s="378" t="s">
        <v>125</v>
      </c>
      <c r="B291" s="403">
        <v>44020</v>
      </c>
      <c r="C291" s="403">
        <v>2440.42</v>
      </c>
    </row>
    <row r="292" spans="1:3" s="12" customFormat="1" ht="23.25" x14ac:dyDescent="0.25">
      <c r="A292" s="378" t="s">
        <v>86</v>
      </c>
      <c r="B292" s="403">
        <v>39000</v>
      </c>
      <c r="C292" s="403">
        <v>5051.37</v>
      </c>
    </row>
    <row r="293" spans="1:3" s="12" customFormat="1" x14ac:dyDescent="0.25">
      <c r="A293" s="396"/>
      <c r="B293" s="403"/>
      <c r="C293" s="403"/>
    </row>
    <row r="294" spans="1:3" s="12" customFormat="1" x14ac:dyDescent="0.25">
      <c r="A294" s="397" t="s">
        <v>5</v>
      </c>
      <c r="B294" s="403">
        <v>176455</v>
      </c>
      <c r="C294" s="403">
        <v>19357</v>
      </c>
    </row>
    <row r="295" spans="1:3" s="12" customFormat="1" ht="25.5" x14ac:dyDescent="0.25">
      <c r="A295" s="377" t="s">
        <v>6</v>
      </c>
      <c r="B295" s="403">
        <v>16487969.560000001</v>
      </c>
      <c r="C295" s="403"/>
    </row>
    <row r="296" spans="1:3" s="12" customFormat="1" ht="26.25" thickBot="1" x14ac:dyDescent="0.3">
      <c r="A296" s="398" t="s">
        <v>7</v>
      </c>
      <c r="B296" s="403">
        <v>6847105.1699999999</v>
      </c>
      <c r="C296" s="403">
        <v>415534.56</v>
      </c>
    </row>
    <row r="297" spans="1:3" s="12" customFormat="1" x14ac:dyDescent="0.25">
      <c r="A297" s="309"/>
      <c r="B297" s="300"/>
      <c r="C297" s="300"/>
    </row>
    <row r="298" spans="1:3" s="12" customFormat="1" x14ac:dyDescent="0.25">
      <c r="A298" s="27" t="s">
        <v>0</v>
      </c>
      <c r="B298" s="27" t="s">
        <v>2</v>
      </c>
      <c r="C298" s="27" t="s">
        <v>3</v>
      </c>
    </row>
    <row r="299" spans="1:3" s="12" customFormat="1" ht="15.75" thickBot="1" x14ac:dyDescent="0.3">
      <c r="A299" s="27" t="s">
        <v>1</v>
      </c>
      <c r="B299" s="28" t="s">
        <v>40</v>
      </c>
      <c r="C299" s="28" t="s">
        <v>41</v>
      </c>
    </row>
    <row r="300" spans="1:3" s="12" customFormat="1" x14ac:dyDescent="0.25">
      <c r="A300" s="42" t="s">
        <v>45</v>
      </c>
      <c r="B300" s="87">
        <f>SUM(B302:B315)</f>
        <v>123776700</v>
      </c>
      <c r="C300" s="87">
        <f>SUM(C302:C315)</f>
        <v>8484806.0300000012</v>
      </c>
    </row>
    <row r="301" spans="1:3" s="12" customFormat="1" x14ac:dyDescent="0.25">
      <c r="A301" s="44" t="s">
        <v>4</v>
      </c>
      <c r="B301" s="88"/>
      <c r="C301" s="88"/>
    </row>
    <row r="302" spans="1:3" s="12" customFormat="1" x14ac:dyDescent="0.25">
      <c r="A302" s="284" t="s">
        <v>8</v>
      </c>
      <c r="B302" s="376">
        <v>18768050</v>
      </c>
      <c r="C302" s="376">
        <v>2277311.41</v>
      </c>
    </row>
    <row r="303" spans="1:3" s="12" customFormat="1" x14ac:dyDescent="0.25">
      <c r="A303" s="346" t="s">
        <v>47</v>
      </c>
      <c r="B303" s="376"/>
      <c r="C303" s="376"/>
    </row>
    <row r="304" spans="1:3" s="12" customFormat="1" x14ac:dyDescent="0.25">
      <c r="A304" s="284" t="s">
        <v>9</v>
      </c>
      <c r="B304" s="376">
        <v>5667950</v>
      </c>
      <c r="C304" s="376">
        <v>480006.58</v>
      </c>
    </row>
    <row r="305" spans="1:3" s="12" customFormat="1" x14ac:dyDescent="0.25">
      <c r="A305" s="284" t="s">
        <v>10</v>
      </c>
      <c r="B305" s="376">
        <v>94000</v>
      </c>
      <c r="C305" s="376">
        <v>8415.7999999999993</v>
      </c>
    </row>
    <row r="306" spans="1:3" s="12" customFormat="1" x14ac:dyDescent="0.25">
      <c r="A306" s="284" t="s">
        <v>44</v>
      </c>
      <c r="B306" s="376"/>
      <c r="C306" s="376"/>
    </row>
    <row r="307" spans="1:3" s="12" customFormat="1" x14ac:dyDescent="0.25">
      <c r="A307" s="284" t="s">
        <v>15</v>
      </c>
      <c r="B307" s="376">
        <v>377700</v>
      </c>
      <c r="C307" s="376">
        <v>19646.599999999999</v>
      </c>
    </row>
    <row r="308" spans="1:3" s="12" customFormat="1" x14ac:dyDescent="0.25">
      <c r="A308" s="284" t="s">
        <v>72</v>
      </c>
      <c r="B308" s="376"/>
      <c r="C308" s="376"/>
    </row>
    <row r="309" spans="1:3" s="12" customFormat="1" x14ac:dyDescent="0.25">
      <c r="A309" s="284" t="s">
        <v>11</v>
      </c>
      <c r="B309" s="376">
        <v>31733585.199999999</v>
      </c>
      <c r="C309" s="376">
        <v>1204338.23</v>
      </c>
    </row>
    <row r="310" spans="1:3" s="12" customFormat="1" x14ac:dyDescent="0.25">
      <c r="A310" s="284" t="s">
        <v>12</v>
      </c>
      <c r="B310" s="376">
        <v>13038624.800000001</v>
      </c>
      <c r="C310" s="376">
        <v>1028573.2</v>
      </c>
    </row>
    <row r="311" spans="1:3" s="12" customFormat="1" x14ac:dyDescent="0.25">
      <c r="A311" s="257" t="s">
        <v>72</v>
      </c>
      <c r="B311" s="395">
        <v>35000</v>
      </c>
      <c r="C311" s="395">
        <v>4298.21</v>
      </c>
    </row>
    <row r="312" spans="1:3" s="12" customFormat="1" x14ac:dyDescent="0.25">
      <c r="A312" s="285" t="s">
        <v>5</v>
      </c>
      <c r="B312" s="376">
        <v>40042000</v>
      </c>
      <c r="C312" s="376">
        <v>849</v>
      </c>
    </row>
    <row r="313" spans="1:3" s="12" customFormat="1" ht="25.5" x14ac:dyDescent="0.25">
      <c r="A313" s="285" t="s">
        <v>6</v>
      </c>
      <c r="B313" s="376">
        <v>10427750</v>
      </c>
      <c r="C313" s="376">
        <v>2486295</v>
      </c>
    </row>
    <row r="314" spans="1:3" s="12" customFormat="1" ht="25.5" x14ac:dyDescent="0.25">
      <c r="A314" s="285" t="s">
        <v>7</v>
      </c>
      <c r="B314" s="376">
        <v>3592040</v>
      </c>
      <c r="C314" s="376">
        <v>975072</v>
      </c>
    </row>
    <row r="315" spans="1:3" s="12" customFormat="1" x14ac:dyDescent="0.25">
      <c r="A315" s="286"/>
      <c r="B315" s="89"/>
      <c r="C315" s="89"/>
    </row>
    <row r="316" spans="1:3" s="12" customFormat="1" x14ac:dyDescent="0.25">
      <c r="A316" s="311"/>
      <c r="B316" s="312"/>
      <c r="C316" s="312"/>
    </row>
    <row r="317" spans="1:3" s="12" customFormat="1" x14ac:dyDescent="0.25">
      <c r="A317" s="27" t="s">
        <v>0</v>
      </c>
      <c r="B317" s="27" t="s">
        <v>2</v>
      </c>
      <c r="C317" s="27" t="s">
        <v>3</v>
      </c>
    </row>
    <row r="318" spans="1:3" s="12" customFormat="1" ht="15.75" thickBot="1" x14ac:dyDescent="0.3">
      <c r="A318" s="27" t="s">
        <v>1</v>
      </c>
      <c r="B318" s="28" t="s">
        <v>40</v>
      </c>
      <c r="C318" s="28" t="s">
        <v>41</v>
      </c>
    </row>
    <row r="319" spans="1:3" s="12" customFormat="1" x14ac:dyDescent="0.25">
      <c r="A319" s="3" t="s">
        <v>46</v>
      </c>
      <c r="B319" s="43">
        <f>SUM(B321:B332)</f>
        <v>9730500</v>
      </c>
      <c r="C319" s="43">
        <f>SUM(C321:C332)</f>
        <v>775483.79376000003</v>
      </c>
    </row>
    <row r="320" spans="1:3" s="12" customFormat="1" x14ac:dyDescent="0.25">
      <c r="A320" s="10" t="s">
        <v>4</v>
      </c>
      <c r="B320" s="50"/>
      <c r="C320" s="50"/>
    </row>
    <row r="321" spans="1:3" s="12" customFormat="1" x14ac:dyDescent="0.25">
      <c r="A321" s="13" t="s">
        <v>8</v>
      </c>
      <c r="B321" s="51">
        <v>4200000</v>
      </c>
      <c r="C321" s="51">
        <v>532040.80000000005</v>
      </c>
    </row>
    <row r="322" spans="1:3" s="12" customFormat="1" x14ac:dyDescent="0.25">
      <c r="A322" s="13" t="s">
        <v>47</v>
      </c>
      <c r="B322" s="51">
        <v>204294</v>
      </c>
      <c r="C322" s="51"/>
    </row>
    <row r="323" spans="1:3" s="12" customFormat="1" x14ac:dyDescent="0.25">
      <c r="A323" s="13" t="s">
        <v>9</v>
      </c>
      <c r="B323" s="51">
        <v>1268400</v>
      </c>
      <c r="C323" s="51">
        <v>160676.43375999999</v>
      </c>
    </row>
    <row r="324" spans="1:3" s="12" customFormat="1" x14ac:dyDescent="0.25">
      <c r="A324" s="13" t="s">
        <v>10</v>
      </c>
      <c r="B324" s="51">
        <v>67200</v>
      </c>
      <c r="C324" s="51">
        <v>8216.5600000000013</v>
      </c>
    </row>
    <row r="325" spans="1:3" s="12" customFormat="1" x14ac:dyDescent="0.25">
      <c r="A325" s="13" t="s">
        <v>44</v>
      </c>
      <c r="B325" s="51"/>
      <c r="C325" s="51"/>
    </row>
    <row r="326" spans="1:3" s="12" customFormat="1" x14ac:dyDescent="0.25">
      <c r="A326" s="13" t="s">
        <v>15</v>
      </c>
      <c r="B326" s="51">
        <v>90000</v>
      </c>
      <c r="C326" s="51"/>
    </row>
    <row r="327" spans="1:3" s="12" customFormat="1" x14ac:dyDescent="0.25">
      <c r="A327" s="13" t="s">
        <v>11</v>
      </c>
      <c r="B327" s="51">
        <v>1457000</v>
      </c>
      <c r="C327" s="51"/>
    </row>
    <row r="328" spans="1:3" s="12" customFormat="1" x14ac:dyDescent="0.25">
      <c r="A328" s="13" t="s">
        <v>12</v>
      </c>
      <c r="B328" s="51">
        <v>2235200</v>
      </c>
      <c r="C328" s="51">
        <v>64575</v>
      </c>
    </row>
    <row r="329" spans="1:3" s="12" customFormat="1" x14ac:dyDescent="0.25">
      <c r="A329" s="13" t="s">
        <v>72</v>
      </c>
      <c r="B329" s="51">
        <v>10000</v>
      </c>
      <c r="C329" s="51">
        <v>9975</v>
      </c>
    </row>
    <row r="330" spans="1:3" s="12" customFormat="1" x14ac:dyDescent="0.25">
      <c r="A330" s="10" t="s">
        <v>5</v>
      </c>
      <c r="B330" s="51">
        <v>6</v>
      </c>
      <c r="C330" s="51"/>
    </row>
    <row r="331" spans="1:3" s="12" customFormat="1" ht="25.5" x14ac:dyDescent="0.25">
      <c r="A331" s="10" t="s">
        <v>6</v>
      </c>
      <c r="B331" s="51">
        <v>68000</v>
      </c>
      <c r="C331" s="51"/>
    </row>
    <row r="332" spans="1:3" s="12" customFormat="1" ht="25.5" x14ac:dyDescent="0.25">
      <c r="A332" s="10" t="s">
        <v>7</v>
      </c>
      <c r="B332" s="51">
        <v>130400</v>
      </c>
      <c r="C332" s="51"/>
    </row>
    <row r="333" spans="1:3" s="12" customFormat="1" x14ac:dyDescent="0.25">
      <c r="A333" s="272"/>
      <c r="B333" s="313"/>
      <c r="C333" s="313"/>
    </row>
    <row r="334" spans="1:3" s="12" customFormat="1" x14ac:dyDescent="0.25">
      <c r="A334" s="27" t="s">
        <v>0</v>
      </c>
      <c r="B334" s="27" t="s">
        <v>2</v>
      </c>
      <c r="C334" s="27" t="s">
        <v>3</v>
      </c>
    </row>
    <row r="335" spans="1:3" s="12" customFormat="1" ht="15.75" thickBot="1" x14ac:dyDescent="0.3">
      <c r="A335" s="27" t="s">
        <v>1</v>
      </c>
      <c r="B335" s="28" t="s">
        <v>40</v>
      </c>
      <c r="C335" s="28" t="s">
        <v>41</v>
      </c>
    </row>
    <row r="336" spans="1:3" s="12" customFormat="1" x14ac:dyDescent="0.25">
      <c r="A336" s="29" t="s">
        <v>48</v>
      </c>
      <c r="B336" s="43">
        <f>SUM(B338:B349)</f>
        <v>17414600</v>
      </c>
      <c r="C336" s="43">
        <f>SUM(C338:C349)</f>
        <v>3085771.45</v>
      </c>
    </row>
    <row r="337" spans="1:3" s="12" customFormat="1" x14ac:dyDescent="0.25">
      <c r="A337" s="55" t="s">
        <v>4</v>
      </c>
      <c r="B337" s="90"/>
      <c r="C337" s="90"/>
    </row>
    <row r="338" spans="1:3" s="12" customFormat="1" x14ac:dyDescent="0.25">
      <c r="A338" s="10" t="s">
        <v>8</v>
      </c>
      <c r="B338" s="51">
        <v>8838100</v>
      </c>
      <c r="C338" s="51">
        <v>1373201.52</v>
      </c>
    </row>
    <row r="339" spans="1:3" s="12" customFormat="1" x14ac:dyDescent="0.25">
      <c r="A339" s="10" t="s">
        <v>116</v>
      </c>
      <c r="B339" s="51">
        <v>10000</v>
      </c>
      <c r="C339" s="51">
        <v>2400</v>
      </c>
    </row>
    <row r="340" spans="1:3" s="12" customFormat="1" ht="25.5" x14ac:dyDescent="0.25">
      <c r="A340" s="10" t="s">
        <v>117</v>
      </c>
      <c r="B340" s="51">
        <v>2668800</v>
      </c>
      <c r="C340" s="51">
        <v>414032.09</v>
      </c>
    </row>
    <row r="341" spans="1:3" s="12" customFormat="1" x14ac:dyDescent="0.25">
      <c r="A341" s="10" t="s">
        <v>10</v>
      </c>
      <c r="B341" s="51">
        <v>90000</v>
      </c>
      <c r="C341" s="51">
        <v>6298</v>
      </c>
    </row>
    <row r="342" spans="1:3" s="12" customFormat="1" x14ac:dyDescent="0.25">
      <c r="A342" s="10" t="s">
        <v>44</v>
      </c>
      <c r="B342" s="51">
        <v>0</v>
      </c>
      <c r="C342" s="51"/>
    </row>
    <row r="343" spans="1:3" s="12" customFormat="1" x14ac:dyDescent="0.25">
      <c r="A343" s="10" t="s">
        <v>15</v>
      </c>
      <c r="B343" s="51">
        <v>500000</v>
      </c>
      <c r="C343" s="51">
        <v>59175.3</v>
      </c>
    </row>
    <row r="344" spans="1:3" s="12" customFormat="1" x14ac:dyDescent="0.25">
      <c r="A344" s="10" t="s">
        <v>11</v>
      </c>
      <c r="B344" s="51">
        <v>1777700</v>
      </c>
      <c r="C344" s="51">
        <v>264372.53999999998</v>
      </c>
    </row>
    <row r="345" spans="1:3" s="12" customFormat="1" x14ac:dyDescent="0.25">
      <c r="A345" s="10" t="s">
        <v>12</v>
      </c>
      <c r="B345" s="51">
        <v>860000</v>
      </c>
      <c r="C345" s="51">
        <v>478796</v>
      </c>
    </row>
    <row r="346" spans="1:3" s="12" customFormat="1" ht="25.5" x14ac:dyDescent="0.25">
      <c r="A346" s="10" t="s">
        <v>118</v>
      </c>
      <c r="B346" s="51">
        <v>6000</v>
      </c>
      <c r="C346" s="51"/>
    </row>
    <row r="347" spans="1:3" s="12" customFormat="1" x14ac:dyDescent="0.25">
      <c r="A347" s="10" t="s">
        <v>5</v>
      </c>
      <c r="B347" s="51">
        <v>4000</v>
      </c>
      <c r="C347" s="51">
        <v>436</v>
      </c>
    </row>
    <row r="348" spans="1:3" s="12" customFormat="1" x14ac:dyDescent="0.25">
      <c r="A348" s="10" t="s">
        <v>87</v>
      </c>
      <c r="B348" s="51">
        <v>1500000</v>
      </c>
      <c r="C348" s="51"/>
    </row>
    <row r="349" spans="1:3" x14ac:dyDescent="0.25">
      <c r="A349" s="10" t="s">
        <v>88</v>
      </c>
      <c r="B349" s="51">
        <v>1160000</v>
      </c>
      <c r="C349" s="51">
        <v>487060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5"/>
  <sheetViews>
    <sheetView topLeftCell="A256" zoomScaleNormal="100"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236" width="9.140625" style="7"/>
    <col min="237" max="237" width="20.140625" style="7" customWidth="1"/>
    <col min="238" max="238" width="4" style="7" customWidth="1"/>
    <col min="239" max="239" width="19.5703125" style="7" customWidth="1"/>
    <col min="240" max="247" width="11" style="7" customWidth="1"/>
    <col min="248" max="492" width="9.140625" style="7"/>
    <col min="493" max="493" width="20.140625" style="7" customWidth="1"/>
    <col min="494" max="494" width="4" style="7" customWidth="1"/>
    <col min="495" max="495" width="19.5703125" style="7" customWidth="1"/>
    <col min="496" max="503" width="11" style="7" customWidth="1"/>
    <col min="504" max="748" width="9.140625" style="7"/>
    <col min="749" max="749" width="20.140625" style="7" customWidth="1"/>
    <col min="750" max="750" width="4" style="7" customWidth="1"/>
    <col min="751" max="751" width="19.5703125" style="7" customWidth="1"/>
    <col min="752" max="759" width="11" style="7" customWidth="1"/>
    <col min="760" max="1004" width="9.140625" style="7"/>
    <col min="1005" max="1005" width="20.140625" style="7" customWidth="1"/>
    <col min="1006" max="1006" width="4" style="7" customWidth="1"/>
    <col min="1007" max="1007" width="19.5703125" style="7" customWidth="1"/>
    <col min="1008" max="1015" width="11" style="7" customWidth="1"/>
    <col min="1016" max="1260" width="9.140625" style="7"/>
    <col min="1261" max="1261" width="20.140625" style="7" customWidth="1"/>
    <col min="1262" max="1262" width="4" style="7" customWidth="1"/>
    <col min="1263" max="1263" width="19.5703125" style="7" customWidth="1"/>
    <col min="1264" max="1271" width="11" style="7" customWidth="1"/>
    <col min="1272" max="1516" width="9.140625" style="7"/>
    <col min="1517" max="1517" width="20.140625" style="7" customWidth="1"/>
    <col min="1518" max="1518" width="4" style="7" customWidth="1"/>
    <col min="1519" max="1519" width="19.5703125" style="7" customWidth="1"/>
    <col min="1520" max="1527" width="11" style="7" customWidth="1"/>
    <col min="1528" max="1772" width="9.140625" style="7"/>
    <col min="1773" max="1773" width="20.140625" style="7" customWidth="1"/>
    <col min="1774" max="1774" width="4" style="7" customWidth="1"/>
    <col min="1775" max="1775" width="19.5703125" style="7" customWidth="1"/>
    <col min="1776" max="1783" width="11" style="7" customWidth="1"/>
    <col min="1784" max="2028" width="9.140625" style="7"/>
    <col min="2029" max="2029" width="20.140625" style="7" customWidth="1"/>
    <col min="2030" max="2030" width="4" style="7" customWidth="1"/>
    <col min="2031" max="2031" width="19.5703125" style="7" customWidth="1"/>
    <col min="2032" max="2039" width="11" style="7" customWidth="1"/>
    <col min="2040" max="2284" width="9.140625" style="7"/>
    <col min="2285" max="2285" width="20.140625" style="7" customWidth="1"/>
    <col min="2286" max="2286" width="4" style="7" customWidth="1"/>
    <col min="2287" max="2287" width="19.5703125" style="7" customWidth="1"/>
    <col min="2288" max="2295" width="11" style="7" customWidth="1"/>
    <col min="2296" max="2540" width="9.140625" style="7"/>
    <col min="2541" max="2541" width="20.140625" style="7" customWidth="1"/>
    <col min="2542" max="2542" width="4" style="7" customWidth="1"/>
    <col min="2543" max="2543" width="19.5703125" style="7" customWidth="1"/>
    <col min="2544" max="2551" width="11" style="7" customWidth="1"/>
    <col min="2552" max="2796" width="9.140625" style="7"/>
    <col min="2797" max="2797" width="20.140625" style="7" customWidth="1"/>
    <col min="2798" max="2798" width="4" style="7" customWidth="1"/>
    <col min="2799" max="2799" width="19.5703125" style="7" customWidth="1"/>
    <col min="2800" max="2807" width="11" style="7" customWidth="1"/>
    <col min="2808" max="3052" width="9.140625" style="7"/>
    <col min="3053" max="3053" width="20.140625" style="7" customWidth="1"/>
    <col min="3054" max="3054" width="4" style="7" customWidth="1"/>
    <col min="3055" max="3055" width="19.5703125" style="7" customWidth="1"/>
    <col min="3056" max="3063" width="11" style="7" customWidth="1"/>
    <col min="3064" max="3308" width="9.140625" style="7"/>
    <col min="3309" max="3309" width="20.140625" style="7" customWidth="1"/>
    <col min="3310" max="3310" width="4" style="7" customWidth="1"/>
    <col min="3311" max="3311" width="19.5703125" style="7" customWidth="1"/>
    <col min="3312" max="3319" width="11" style="7" customWidth="1"/>
    <col min="3320" max="3564" width="9.140625" style="7"/>
    <col min="3565" max="3565" width="20.140625" style="7" customWidth="1"/>
    <col min="3566" max="3566" width="4" style="7" customWidth="1"/>
    <col min="3567" max="3567" width="19.5703125" style="7" customWidth="1"/>
    <col min="3568" max="3575" width="11" style="7" customWidth="1"/>
    <col min="3576" max="3820" width="9.140625" style="7"/>
    <col min="3821" max="3821" width="20.140625" style="7" customWidth="1"/>
    <col min="3822" max="3822" width="4" style="7" customWidth="1"/>
    <col min="3823" max="3823" width="19.5703125" style="7" customWidth="1"/>
    <col min="3824" max="3831" width="11" style="7" customWidth="1"/>
    <col min="3832" max="4076" width="9.140625" style="7"/>
    <col min="4077" max="4077" width="20.140625" style="7" customWidth="1"/>
    <col min="4078" max="4078" width="4" style="7" customWidth="1"/>
    <col min="4079" max="4079" width="19.5703125" style="7" customWidth="1"/>
    <col min="4080" max="4087" width="11" style="7" customWidth="1"/>
    <col min="4088" max="4332" width="9.140625" style="7"/>
    <col min="4333" max="4333" width="20.140625" style="7" customWidth="1"/>
    <col min="4334" max="4334" width="4" style="7" customWidth="1"/>
    <col min="4335" max="4335" width="19.5703125" style="7" customWidth="1"/>
    <col min="4336" max="4343" width="11" style="7" customWidth="1"/>
    <col min="4344" max="4588" width="9.140625" style="7"/>
    <col min="4589" max="4589" width="20.140625" style="7" customWidth="1"/>
    <col min="4590" max="4590" width="4" style="7" customWidth="1"/>
    <col min="4591" max="4591" width="19.5703125" style="7" customWidth="1"/>
    <col min="4592" max="4599" width="11" style="7" customWidth="1"/>
    <col min="4600" max="4844" width="9.140625" style="7"/>
    <col min="4845" max="4845" width="20.140625" style="7" customWidth="1"/>
    <col min="4846" max="4846" width="4" style="7" customWidth="1"/>
    <col min="4847" max="4847" width="19.5703125" style="7" customWidth="1"/>
    <col min="4848" max="4855" width="11" style="7" customWidth="1"/>
    <col min="4856" max="5100" width="9.140625" style="7"/>
    <col min="5101" max="5101" width="20.140625" style="7" customWidth="1"/>
    <col min="5102" max="5102" width="4" style="7" customWidth="1"/>
    <col min="5103" max="5103" width="19.5703125" style="7" customWidth="1"/>
    <col min="5104" max="5111" width="11" style="7" customWidth="1"/>
    <col min="5112" max="5356" width="9.140625" style="7"/>
    <col min="5357" max="5357" width="20.140625" style="7" customWidth="1"/>
    <col min="5358" max="5358" width="4" style="7" customWidth="1"/>
    <col min="5359" max="5359" width="19.5703125" style="7" customWidth="1"/>
    <col min="5360" max="5367" width="11" style="7" customWidth="1"/>
    <col min="5368" max="5612" width="9.140625" style="7"/>
    <col min="5613" max="5613" width="20.140625" style="7" customWidth="1"/>
    <col min="5614" max="5614" width="4" style="7" customWidth="1"/>
    <col min="5615" max="5615" width="19.5703125" style="7" customWidth="1"/>
    <col min="5616" max="5623" width="11" style="7" customWidth="1"/>
    <col min="5624" max="5868" width="9.140625" style="7"/>
    <col min="5869" max="5869" width="20.140625" style="7" customWidth="1"/>
    <col min="5870" max="5870" width="4" style="7" customWidth="1"/>
    <col min="5871" max="5871" width="19.5703125" style="7" customWidth="1"/>
    <col min="5872" max="5879" width="11" style="7" customWidth="1"/>
    <col min="5880" max="6124" width="9.140625" style="7"/>
    <col min="6125" max="6125" width="20.140625" style="7" customWidth="1"/>
    <col min="6126" max="6126" width="4" style="7" customWidth="1"/>
    <col min="6127" max="6127" width="19.5703125" style="7" customWidth="1"/>
    <col min="6128" max="6135" width="11" style="7" customWidth="1"/>
    <col min="6136" max="6380" width="9.140625" style="7"/>
    <col min="6381" max="6381" width="20.140625" style="7" customWidth="1"/>
    <col min="6382" max="6382" width="4" style="7" customWidth="1"/>
    <col min="6383" max="6383" width="19.5703125" style="7" customWidth="1"/>
    <col min="6384" max="6391" width="11" style="7" customWidth="1"/>
    <col min="6392" max="6636" width="9.140625" style="7"/>
    <col min="6637" max="6637" width="20.140625" style="7" customWidth="1"/>
    <col min="6638" max="6638" width="4" style="7" customWidth="1"/>
    <col min="6639" max="6639" width="19.5703125" style="7" customWidth="1"/>
    <col min="6640" max="6647" width="11" style="7" customWidth="1"/>
    <col min="6648" max="6892" width="9.140625" style="7"/>
    <col min="6893" max="6893" width="20.140625" style="7" customWidth="1"/>
    <col min="6894" max="6894" width="4" style="7" customWidth="1"/>
    <col min="6895" max="6895" width="19.5703125" style="7" customWidth="1"/>
    <col min="6896" max="6903" width="11" style="7" customWidth="1"/>
    <col min="6904" max="7148" width="9.140625" style="7"/>
    <col min="7149" max="7149" width="20.140625" style="7" customWidth="1"/>
    <col min="7150" max="7150" width="4" style="7" customWidth="1"/>
    <col min="7151" max="7151" width="19.5703125" style="7" customWidth="1"/>
    <col min="7152" max="7159" width="11" style="7" customWidth="1"/>
    <col min="7160" max="7404" width="9.140625" style="7"/>
    <col min="7405" max="7405" width="20.140625" style="7" customWidth="1"/>
    <col min="7406" max="7406" width="4" style="7" customWidth="1"/>
    <col min="7407" max="7407" width="19.5703125" style="7" customWidth="1"/>
    <col min="7408" max="7415" width="11" style="7" customWidth="1"/>
    <col min="7416" max="7660" width="9.140625" style="7"/>
    <col min="7661" max="7661" width="20.140625" style="7" customWidth="1"/>
    <col min="7662" max="7662" width="4" style="7" customWidth="1"/>
    <col min="7663" max="7663" width="19.5703125" style="7" customWidth="1"/>
    <col min="7664" max="7671" width="11" style="7" customWidth="1"/>
    <col min="7672" max="7916" width="9.140625" style="7"/>
    <col min="7917" max="7917" width="20.140625" style="7" customWidth="1"/>
    <col min="7918" max="7918" width="4" style="7" customWidth="1"/>
    <col min="7919" max="7919" width="19.5703125" style="7" customWidth="1"/>
    <col min="7920" max="7927" width="11" style="7" customWidth="1"/>
    <col min="7928" max="8172" width="9.140625" style="7"/>
    <col min="8173" max="8173" width="20.140625" style="7" customWidth="1"/>
    <col min="8174" max="8174" width="4" style="7" customWidth="1"/>
    <col min="8175" max="8175" width="19.5703125" style="7" customWidth="1"/>
    <col min="8176" max="8183" width="11" style="7" customWidth="1"/>
    <col min="8184" max="8428" width="9.140625" style="7"/>
    <col min="8429" max="8429" width="20.140625" style="7" customWidth="1"/>
    <col min="8430" max="8430" width="4" style="7" customWidth="1"/>
    <col min="8431" max="8431" width="19.5703125" style="7" customWidth="1"/>
    <col min="8432" max="8439" width="11" style="7" customWidth="1"/>
    <col min="8440" max="8684" width="9.140625" style="7"/>
    <col min="8685" max="8685" width="20.140625" style="7" customWidth="1"/>
    <col min="8686" max="8686" width="4" style="7" customWidth="1"/>
    <col min="8687" max="8687" width="19.5703125" style="7" customWidth="1"/>
    <col min="8688" max="8695" width="11" style="7" customWidth="1"/>
    <col min="8696" max="8940" width="9.140625" style="7"/>
    <col min="8941" max="8941" width="20.140625" style="7" customWidth="1"/>
    <col min="8942" max="8942" width="4" style="7" customWidth="1"/>
    <col min="8943" max="8943" width="19.5703125" style="7" customWidth="1"/>
    <col min="8944" max="8951" width="11" style="7" customWidth="1"/>
    <col min="8952" max="9196" width="9.140625" style="7"/>
    <col min="9197" max="9197" width="20.140625" style="7" customWidth="1"/>
    <col min="9198" max="9198" width="4" style="7" customWidth="1"/>
    <col min="9199" max="9199" width="19.5703125" style="7" customWidth="1"/>
    <col min="9200" max="9207" width="11" style="7" customWidth="1"/>
    <col min="9208" max="9452" width="9.140625" style="7"/>
    <col min="9453" max="9453" width="20.140625" style="7" customWidth="1"/>
    <col min="9454" max="9454" width="4" style="7" customWidth="1"/>
    <col min="9455" max="9455" width="19.5703125" style="7" customWidth="1"/>
    <col min="9456" max="9463" width="11" style="7" customWidth="1"/>
    <col min="9464" max="9708" width="9.140625" style="7"/>
    <col min="9709" max="9709" width="20.140625" style="7" customWidth="1"/>
    <col min="9710" max="9710" width="4" style="7" customWidth="1"/>
    <col min="9711" max="9711" width="19.5703125" style="7" customWidth="1"/>
    <col min="9712" max="9719" width="11" style="7" customWidth="1"/>
    <col min="9720" max="9964" width="9.140625" style="7"/>
    <col min="9965" max="9965" width="20.140625" style="7" customWidth="1"/>
    <col min="9966" max="9966" width="4" style="7" customWidth="1"/>
    <col min="9967" max="9967" width="19.5703125" style="7" customWidth="1"/>
    <col min="9968" max="9975" width="11" style="7" customWidth="1"/>
    <col min="9976" max="10220" width="9.140625" style="7"/>
    <col min="10221" max="10221" width="20.140625" style="7" customWidth="1"/>
    <col min="10222" max="10222" width="4" style="7" customWidth="1"/>
    <col min="10223" max="10223" width="19.5703125" style="7" customWidth="1"/>
    <col min="10224" max="10231" width="11" style="7" customWidth="1"/>
    <col min="10232" max="10476" width="9.140625" style="7"/>
    <col min="10477" max="10477" width="20.140625" style="7" customWidth="1"/>
    <col min="10478" max="10478" width="4" style="7" customWidth="1"/>
    <col min="10479" max="10479" width="19.5703125" style="7" customWidth="1"/>
    <col min="10480" max="10487" width="11" style="7" customWidth="1"/>
    <col min="10488" max="10732" width="9.140625" style="7"/>
    <col min="10733" max="10733" width="20.140625" style="7" customWidth="1"/>
    <col min="10734" max="10734" width="4" style="7" customWidth="1"/>
    <col min="10735" max="10735" width="19.5703125" style="7" customWidth="1"/>
    <col min="10736" max="10743" width="11" style="7" customWidth="1"/>
    <col min="10744" max="10988" width="9.140625" style="7"/>
    <col min="10989" max="10989" width="20.140625" style="7" customWidth="1"/>
    <col min="10990" max="10990" width="4" style="7" customWidth="1"/>
    <col min="10991" max="10991" width="19.5703125" style="7" customWidth="1"/>
    <col min="10992" max="10999" width="11" style="7" customWidth="1"/>
    <col min="11000" max="11244" width="9.140625" style="7"/>
    <col min="11245" max="11245" width="20.140625" style="7" customWidth="1"/>
    <col min="11246" max="11246" width="4" style="7" customWidth="1"/>
    <col min="11247" max="11247" width="19.5703125" style="7" customWidth="1"/>
    <col min="11248" max="11255" width="11" style="7" customWidth="1"/>
    <col min="11256" max="11500" width="9.140625" style="7"/>
    <col min="11501" max="11501" width="20.140625" style="7" customWidth="1"/>
    <col min="11502" max="11502" width="4" style="7" customWidth="1"/>
    <col min="11503" max="11503" width="19.5703125" style="7" customWidth="1"/>
    <col min="11504" max="11511" width="11" style="7" customWidth="1"/>
    <col min="11512" max="11756" width="9.140625" style="7"/>
    <col min="11757" max="11757" width="20.140625" style="7" customWidth="1"/>
    <col min="11758" max="11758" width="4" style="7" customWidth="1"/>
    <col min="11759" max="11759" width="19.5703125" style="7" customWidth="1"/>
    <col min="11760" max="11767" width="11" style="7" customWidth="1"/>
    <col min="11768" max="12012" width="9.140625" style="7"/>
    <col min="12013" max="12013" width="20.140625" style="7" customWidth="1"/>
    <col min="12014" max="12014" width="4" style="7" customWidth="1"/>
    <col min="12015" max="12015" width="19.5703125" style="7" customWidth="1"/>
    <col min="12016" max="12023" width="11" style="7" customWidth="1"/>
    <col min="12024" max="12268" width="9.140625" style="7"/>
    <col min="12269" max="12269" width="20.140625" style="7" customWidth="1"/>
    <col min="12270" max="12270" width="4" style="7" customWidth="1"/>
    <col min="12271" max="12271" width="19.5703125" style="7" customWidth="1"/>
    <col min="12272" max="12279" width="11" style="7" customWidth="1"/>
    <col min="12280" max="12524" width="9.140625" style="7"/>
    <col min="12525" max="12525" width="20.140625" style="7" customWidth="1"/>
    <col min="12526" max="12526" width="4" style="7" customWidth="1"/>
    <col min="12527" max="12527" width="19.5703125" style="7" customWidth="1"/>
    <col min="12528" max="12535" width="11" style="7" customWidth="1"/>
    <col min="12536" max="12780" width="9.140625" style="7"/>
    <col min="12781" max="12781" width="20.140625" style="7" customWidth="1"/>
    <col min="12782" max="12782" width="4" style="7" customWidth="1"/>
    <col min="12783" max="12783" width="19.5703125" style="7" customWidth="1"/>
    <col min="12784" max="12791" width="11" style="7" customWidth="1"/>
    <col min="12792" max="13036" width="9.140625" style="7"/>
    <col min="13037" max="13037" width="20.140625" style="7" customWidth="1"/>
    <col min="13038" max="13038" width="4" style="7" customWidth="1"/>
    <col min="13039" max="13039" width="19.5703125" style="7" customWidth="1"/>
    <col min="13040" max="13047" width="11" style="7" customWidth="1"/>
    <col min="13048" max="13292" width="9.140625" style="7"/>
    <col min="13293" max="13293" width="20.140625" style="7" customWidth="1"/>
    <col min="13294" max="13294" width="4" style="7" customWidth="1"/>
    <col min="13295" max="13295" width="19.5703125" style="7" customWidth="1"/>
    <col min="13296" max="13303" width="11" style="7" customWidth="1"/>
    <col min="13304" max="13548" width="9.140625" style="7"/>
    <col min="13549" max="13549" width="20.140625" style="7" customWidth="1"/>
    <col min="13550" max="13550" width="4" style="7" customWidth="1"/>
    <col min="13551" max="13551" width="19.5703125" style="7" customWidth="1"/>
    <col min="13552" max="13559" width="11" style="7" customWidth="1"/>
    <col min="13560" max="13804" width="9.140625" style="7"/>
    <col min="13805" max="13805" width="20.140625" style="7" customWidth="1"/>
    <col min="13806" max="13806" width="4" style="7" customWidth="1"/>
    <col min="13807" max="13807" width="19.5703125" style="7" customWidth="1"/>
    <col min="13808" max="13815" width="11" style="7" customWidth="1"/>
    <col min="13816" max="14060" width="9.140625" style="7"/>
    <col min="14061" max="14061" width="20.140625" style="7" customWidth="1"/>
    <col min="14062" max="14062" width="4" style="7" customWidth="1"/>
    <col min="14063" max="14063" width="19.5703125" style="7" customWidth="1"/>
    <col min="14064" max="14071" width="11" style="7" customWidth="1"/>
    <col min="14072" max="14316" width="9.140625" style="7"/>
    <col min="14317" max="14317" width="20.140625" style="7" customWidth="1"/>
    <col min="14318" max="14318" width="4" style="7" customWidth="1"/>
    <col min="14319" max="14319" width="19.5703125" style="7" customWidth="1"/>
    <col min="14320" max="14327" width="11" style="7" customWidth="1"/>
    <col min="14328" max="14572" width="9.140625" style="7"/>
    <col min="14573" max="14573" width="20.140625" style="7" customWidth="1"/>
    <col min="14574" max="14574" width="4" style="7" customWidth="1"/>
    <col min="14575" max="14575" width="19.5703125" style="7" customWidth="1"/>
    <col min="14576" max="14583" width="11" style="7" customWidth="1"/>
    <col min="14584" max="14828" width="9.140625" style="7"/>
    <col min="14829" max="14829" width="20.140625" style="7" customWidth="1"/>
    <col min="14830" max="14830" width="4" style="7" customWidth="1"/>
    <col min="14831" max="14831" width="19.5703125" style="7" customWidth="1"/>
    <col min="14832" max="14839" width="11" style="7" customWidth="1"/>
    <col min="14840" max="15084" width="9.140625" style="7"/>
    <col min="15085" max="15085" width="20.140625" style="7" customWidth="1"/>
    <col min="15086" max="15086" width="4" style="7" customWidth="1"/>
    <col min="15087" max="15087" width="19.5703125" style="7" customWidth="1"/>
    <col min="15088" max="15095" width="11" style="7" customWidth="1"/>
    <col min="15096" max="15340" width="9.140625" style="7"/>
    <col min="15341" max="15341" width="20.140625" style="7" customWidth="1"/>
    <col min="15342" max="15342" width="4" style="7" customWidth="1"/>
    <col min="15343" max="15343" width="19.5703125" style="7" customWidth="1"/>
    <col min="15344" max="15351" width="11" style="7" customWidth="1"/>
    <col min="15352" max="15596" width="9.140625" style="7"/>
    <col min="15597" max="15597" width="20.140625" style="7" customWidth="1"/>
    <col min="15598" max="15598" width="4" style="7" customWidth="1"/>
    <col min="15599" max="15599" width="19.5703125" style="7" customWidth="1"/>
    <col min="15600" max="15607" width="11" style="7" customWidth="1"/>
    <col min="15608" max="15852" width="9.140625" style="7"/>
    <col min="15853" max="15853" width="20.140625" style="7" customWidth="1"/>
    <col min="15854" max="15854" width="4" style="7" customWidth="1"/>
    <col min="15855" max="15855" width="19.5703125" style="7" customWidth="1"/>
    <col min="15856" max="15863" width="11" style="7" customWidth="1"/>
    <col min="15864" max="16108" width="9.140625" style="7"/>
    <col min="16109" max="16109" width="20.140625" style="7" customWidth="1"/>
    <col min="16110" max="16110" width="4" style="7" customWidth="1"/>
    <col min="16111" max="16111" width="19.5703125" style="7" customWidth="1"/>
    <col min="16112" max="16119" width="11" style="7" customWidth="1"/>
    <col min="16120" max="16384" width="9.140625" style="7"/>
  </cols>
  <sheetData>
    <row r="1" spans="1:5" ht="30" customHeight="1" x14ac:dyDescent="0.25">
      <c r="A1" s="641" t="s">
        <v>54</v>
      </c>
      <c r="B1" s="641"/>
      <c r="C1" s="641"/>
    </row>
    <row r="2" spans="1:5" ht="56.25" customHeight="1" x14ac:dyDescent="0.25">
      <c r="A2" s="642" t="s">
        <v>51</v>
      </c>
      <c r="B2" s="642"/>
      <c r="C2" s="642"/>
    </row>
    <row r="3" spans="1:5" ht="15.75" customHeight="1" x14ac:dyDescent="0.25">
      <c r="A3" s="2" t="s">
        <v>0</v>
      </c>
      <c r="B3" s="2" t="s">
        <v>2</v>
      </c>
      <c r="C3" s="2" t="s">
        <v>3</v>
      </c>
    </row>
    <row r="4" spans="1:5" x14ac:dyDescent="0.25">
      <c r="A4" s="2" t="s">
        <v>1</v>
      </c>
      <c r="B4" s="2">
        <v>2</v>
      </c>
      <c r="C4" s="2">
        <v>3</v>
      </c>
    </row>
    <row r="5" spans="1:5" s="9" customFormat="1" x14ac:dyDescent="0.25">
      <c r="A5" s="3" t="s">
        <v>17</v>
      </c>
      <c r="B5" s="73">
        <v>21944600</v>
      </c>
      <c r="C5" s="73">
        <f>SUM(C7:C18)</f>
        <v>19968786.359999999</v>
      </c>
    </row>
    <row r="6" spans="1:5" s="12" customFormat="1" x14ac:dyDescent="0.25">
      <c r="A6" s="10" t="s">
        <v>4</v>
      </c>
      <c r="B6" s="74"/>
      <c r="C6" s="74"/>
    </row>
    <row r="7" spans="1:5" s="12" customFormat="1" x14ac:dyDescent="0.25">
      <c r="A7" s="13" t="s">
        <v>8</v>
      </c>
      <c r="B7" s="75">
        <v>8176574</v>
      </c>
      <c r="C7" s="75">
        <v>8176135.6699999999</v>
      </c>
    </row>
    <row r="8" spans="1:5" s="12" customFormat="1" x14ac:dyDescent="0.25">
      <c r="A8" s="13" t="s">
        <v>13</v>
      </c>
      <c r="B8" s="75"/>
      <c r="C8" s="75"/>
      <c r="E8" s="91"/>
    </row>
    <row r="9" spans="1:5" s="12" customFormat="1" x14ac:dyDescent="0.25">
      <c r="A9" s="13" t="s">
        <v>9</v>
      </c>
      <c r="B9" s="75">
        <v>2469326</v>
      </c>
      <c r="C9" s="75">
        <v>2447720.5799999996</v>
      </c>
    </row>
    <row r="10" spans="1:5" s="12" customFormat="1" x14ac:dyDescent="0.25">
      <c r="A10" s="13" t="s">
        <v>10</v>
      </c>
      <c r="B10" s="75">
        <v>30495</v>
      </c>
      <c r="C10" s="75">
        <v>21981.91</v>
      </c>
    </row>
    <row r="11" spans="1:5" s="12" customFormat="1" x14ac:dyDescent="0.25">
      <c r="A11" s="13" t="s">
        <v>15</v>
      </c>
      <c r="B11" s="75">
        <v>118000</v>
      </c>
      <c r="C11" s="75">
        <v>51490.57</v>
      </c>
    </row>
    <row r="12" spans="1:5" s="12" customFormat="1" ht="23.25" x14ac:dyDescent="0.25">
      <c r="A12" s="13" t="s">
        <v>14</v>
      </c>
      <c r="B12" s="75"/>
      <c r="C12" s="75"/>
    </row>
    <row r="13" spans="1:5" s="12" customFormat="1" x14ac:dyDescent="0.25">
      <c r="A13" s="13" t="s">
        <v>16</v>
      </c>
      <c r="B13" s="75">
        <v>0</v>
      </c>
      <c r="C13" s="75"/>
    </row>
    <row r="14" spans="1:5" s="12" customFormat="1" x14ac:dyDescent="0.25">
      <c r="A14" s="13" t="s">
        <v>11</v>
      </c>
      <c r="B14" s="75">
        <v>3292151.53</v>
      </c>
      <c r="C14" s="75">
        <v>2580965.5699999998</v>
      </c>
    </row>
    <row r="15" spans="1:5" s="12" customFormat="1" x14ac:dyDescent="0.25">
      <c r="A15" s="13" t="s">
        <v>12</v>
      </c>
      <c r="B15" s="75">
        <v>2259085.4700000002</v>
      </c>
      <c r="C15" s="75">
        <v>1352592.9300000002</v>
      </c>
    </row>
    <row r="16" spans="1:5" s="12" customFormat="1" x14ac:dyDescent="0.25">
      <c r="A16" s="10" t="s">
        <v>5</v>
      </c>
      <c r="B16" s="75">
        <v>40000</v>
      </c>
      <c r="C16" s="75">
        <v>20000</v>
      </c>
    </row>
    <row r="17" spans="1:5" s="12" customFormat="1" ht="30" customHeight="1" x14ac:dyDescent="0.25">
      <c r="A17" s="10" t="s">
        <v>6</v>
      </c>
      <c r="B17" s="75">
        <v>3835210</v>
      </c>
      <c r="C17" s="75">
        <v>3745509.66</v>
      </c>
    </row>
    <row r="18" spans="1:5" s="12" customFormat="1" ht="25.5" x14ac:dyDescent="0.25">
      <c r="A18" s="10" t="s">
        <v>7</v>
      </c>
      <c r="B18" s="75">
        <v>1723758</v>
      </c>
      <c r="C18" s="75">
        <v>1572389.4699999997</v>
      </c>
    </row>
    <row r="19" spans="1:5" s="12" customFormat="1" x14ac:dyDescent="0.25">
      <c r="A19" s="14"/>
      <c r="B19" s="14"/>
      <c r="C19" s="14"/>
    </row>
    <row r="20" spans="1:5" s="12" customFormat="1" x14ac:dyDescent="0.25">
      <c r="A20" s="15" t="s">
        <v>0</v>
      </c>
      <c r="B20" s="15" t="s">
        <v>2</v>
      </c>
      <c r="C20" s="15" t="s">
        <v>3</v>
      </c>
    </row>
    <row r="21" spans="1:5" s="12" customFormat="1" x14ac:dyDescent="0.25">
      <c r="A21" s="15" t="s">
        <v>1</v>
      </c>
      <c r="B21" s="15">
        <v>2</v>
      </c>
      <c r="C21" s="15">
        <v>3</v>
      </c>
    </row>
    <row r="22" spans="1:5" s="12" customFormat="1" x14ac:dyDescent="0.25">
      <c r="A22" s="3" t="s">
        <v>19</v>
      </c>
      <c r="B22" s="73">
        <v>22430000</v>
      </c>
      <c r="C22" s="73">
        <f>SUM(C24:C34)</f>
        <v>17931174.060000002</v>
      </c>
    </row>
    <row r="23" spans="1:5" s="12" customFormat="1" x14ac:dyDescent="0.25">
      <c r="A23" s="10" t="s">
        <v>4</v>
      </c>
      <c r="B23" s="74"/>
      <c r="C23" s="74"/>
    </row>
    <row r="24" spans="1:5" s="12" customFormat="1" x14ac:dyDescent="0.25">
      <c r="A24" s="13" t="s">
        <v>8</v>
      </c>
      <c r="B24" s="92">
        <v>11170000</v>
      </c>
      <c r="C24" s="92">
        <v>8146460.7800000003</v>
      </c>
    </row>
    <row r="25" spans="1:5" s="12" customFormat="1" x14ac:dyDescent="0.25">
      <c r="A25" s="13" t="s">
        <v>13</v>
      </c>
      <c r="B25" s="92"/>
      <c r="C25" s="92"/>
    </row>
    <row r="26" spans="1:5" s="12" customFormat="1" x14ac:dyDescent="0.25">
      <c r="A26" s="13" t="s">
        <v>9</v>
      </c>
      <c r="B26" s="92">
        <v>3368000</v>
      </c>
      <c r="C26" s="92">
        <v>2458852.44</v>
      </c>
      <c r="E26" s="91"/>
    </row>
    <row r="27" spans="1:5" s="12" customFormat="1" x14ac:dyDescent="0.25">
      <c r="A27" s="13" t="s">
        <v>10</v>
      </c>
      <c r="B27" s="92">
        <v>38000</v>
      </c>
      <c r="C27" s="92">
        <v>24050.14</v>
      </c>
    </row>
    <row r="28" spans="1:5" s="12" customFormat="1" ht="23.25" x14ac:dyDescent="0.25">
      <c r="A28" s="13" t="s">
        <v>14</v>
      </c>
      <c r="B28" s="92">
        <v>0</v>
      </c>
      <c r="C28" s="92"/>
    </row>
    <row r="29" spans="1:5" s="12" customFormat="1" x14ac:dyDescent="0.25">
      <c r="A29" s="13" t="s">
        <v>18</v>
      </c>
      <c r="B29" s="92">
        <v>177200</v>
      </c>
      <c r="C29" s="92">
        <v>53168.82</v>
      </c>
    </row>
    <row r="30" spans="1:5" s="12" customFormat="1" x14ac:dyDescent="0.25">
      <c r="A30" s="13" t="s">
        <v>11</v>
      </c>
      <c r="B30" s="92">
        <v>100000</v>
      </c>
      <c r="C30" s="92">
        <v>76690</v>
      </c>
    </row>
    <row r="31" spans="1:5" s="12" customFormat="1" x14ac:dyDescent="0.25">
      <c r="A31" s="13" t="s">
        <v>12</v>
      </c>
      <c r="B31" s="92">
        <v>450000</v>
      </c>
      <c r="C31" s="92">
        <v>373410.4</v>
      </c>
    </row>
    <row r="32" spans="1:5" s="12" customFormat="1" x14ac:dyDescent="0.25">
      <c r="A32" s="10" t="s">
        <v>5</v>
      </c>
      <c r="B32" s="92">
        <v>370330</v>
      </c>
      <c r="C32" s="92">
        <v>184385</v>
      </c>
    </row>
    <row r="33" spans="1:5" s="12" customFormat="1" ht="25.5" x14ac:dyDescent="0.25">
      <c r="A33" s="10" t="s">
        <v>6</v>
      </c>
      <c r="B33" s="92">
        <v>5459255.5</v>
      </c>
      <c r="C33" s="92">
        <v>5459255.5</v>
      </c>
    </row>
    <row r="34" spans="1:5" s="12" customFormat="1" ht="25.5" x14ac:dyDescent="0.25">
      <c r="A34" s="10" t="s">
        <v>7</v>
      </c>
      <c r="B34" s="92">
        <v>1297214.5</v>
      </c>
      <c r="C34" s="92">
        <v>1154900.98</v>
      </c>
    </row>
    <row r="35" spans="1:5" s="12" customFormat="1" x14ac:dyDescent="0.25">
      <c r="A35" s="14"/>
      <c r="B35" s="14"/>
      <c r="C35" s="14"/>
    </row>
    <row r="36" spans="1:5" s="12" customFormat="1" x14ac:dyDescent="0.25">
      <c r="A36" s="15" t="s">
        <v>0</v>
      </c>
      <c r="B36" s="15" t="s">
        <v>2</v>
      </c>
      <c r="C36" s="15" t="s">
        <v>3</v>
      </c>
    </row>
    <row r="37" spans="1:5" s="12" customFormat="1" x14ac:dyDescent="0.25">
      <c r="A37" s="15" t="s">
        <v>1</v>
      </c>
      <c r="B37" s="15">
        <v>2</v>
      </c>
      <c r="C37" s="15">
        <v>3</v>
      </c>
    </row>
    <row r="38" spans="1:5" s="12" customFormat="1" x14ac:dyDescent="0.25">
      <c r="A38" s="3" t="s">
        <v>35</v>
      </c>
      <c r="B38" s="8">
        <f>SUM(B40:B50)</f>
        <v>24200000</v>
      </c>
      <c r="C38" s="8">
        <f>SUM(C40:C50)</f>
        <v>18936550.719999999</v>
      </c>
    </row>
    <row r="39" spans="1:5" s="12" customFormat="1" x14ac:dyDescent="0.25">
      <c r="A39" s="10" t="s">
        <v>4</v>
      </c>
      <c r="B39" s="11"/>
      <c r="C39" s="11"/>
    </row>
    <row r="40" spans="1:5" s="12" customFormat="1" x14ac:dyDescent="0.25">
      <c r="A40" s="13" t="s">
        <v>8</v>
      </c>
      <c r="B40" s="5">
        <v>14333794.16</v>
      </c>
      <c r="C40" s="93">
        <v>10733421.48</v>
      </c>
    </row>
    <row r="41" spans="1:5" s="12" customFormat="1" x14ac:dyDescent="0.25">
      <c r="A41" s="13" t="s">
        <v>13</v>
      </c>
      <c r="B41" s="5"/>
      <c r="C41" s="5"/>
    </row>
    <row r="42" spans="1:5" s="12" customFormat="1" x14ac:dyDescent="0.25">
      <c r="A42" s="13" t="s">
        <v>9</v>
      </c>
      <c r="B42" s="5">
        <v>4328805.84</v>
      </c>
      <c r="C42" s="94">
        <v>3193992.2</v>
      </c>
    </row>
    <row r="43" spans="1:5" s="12" customFormat="1" x14ac:dyDescent="0.25">
      <c r="A43" s="13" t="s">
        <v>10</v>
      </c>
      <c r="B43" s="5"/>
      <c r="C43" s="5"/>
      <c r="E43" s="91"/>
    </row>
    <row r="44" spans="1:5" s="12" customFormat="1" ht="23.25" x14ac:dyDescent="0.25">
      <c r="A44" s="13" t="s">
        <v>14</v>
      </c>
      <c r="B44" s="5"/>
      <c r="C44" s="5"/>
    </row>
    <row r="45" spans="1:5" s="12" customFormat="1" x14ac:dyDescent="0.25">
      <c r="A45" s="13" t="s">
        <v>18</v>
      </c>
      <c r="B45" s="14"/>
      <c r="C45" s="5"/>
    </row>
    <row r="46" spans="1:5" s="12" customFormat="1" x14ac:dyDescent="0.25">
      <c r="A46" s="13" t="s">
        <v>11</v>
      </c>
      <c r="B46" s="5">
        <v>70000</v>
      </c>
      <c r="C46" s="92">
        <v>38356.29</v>
      </c>
    </row>
    <row r="47" spans="1:5" s="12" customFormat="1" x14ac:dyDescent="0.25">
      <c r="A47" s="13" t="s">
        <v>12</v>
      </c>
      <c r="B47" s="92">
        <v>330390.09000000003</v>
      </c>
      <c r="C47" s="95">
        <v>214292.37</v>
      </c>
    </row>
    <row r="48" spans="1:5" s="12" customFormat="1" x14ac:dyDescent="0.25">
      <c r="A48" s="10" t="s">
        <v>5</v>
      </c>
      <c r="B48" s="5">
        <v>88138.47</v>
      </c>
      <c r="C48" s="96">
        <v>88138.47</v>
      </c>
    </row>
    <row r="49" spans="1:5" s="12" customFormat="1" ht="25.5" x14ac:dyDescent="0.25">
      <c r="A49" s="10" t="s">
        <v>6</v>
      </c>
      <c r="B49" s="92">
        <v>2219740</v>
      </c>
      <c r="C49" s="97">
        <v>2219740</v>
      </c>
    </row>
    <row r="50" spans="1:5" s="12" customFormat="1" ht="25.5" x14ac:dyDescent="0.25">
      <c r="A50" s="10" t="s">
        <v>7</v>
      </c>
      <c r="B50" s="75">
        <v>2829131.44</v>
      </c>
      <c r="C50" s="98">
        <v>2448609.91</v>
      </c>
    </row>
    <row r="51" spans="1:5" s="12" customFormat="1" x14ac:dyDescent="0.25">
      <c r="A51" s="10"/>
      <c r="B51" s="5"/>
      <c r="C51" s="5"/>
    </row>
    <row r="52" spans="1:5" s="12" customFormat="1" x14ac:dyDescent="0.25">
      <c r="A52" s="15" t="s">
        <v>0</v>
      </c>
      <c r="B52" s="15" t="s">
        <v>2</v>
      </c>
      <c r="C52" s="15" t="s">
        <v>3</v>
      </c>
    </row>
    <row r="53" spans="1:5" s="12" customFormat="1" x14ac:dyDescent="0.25">
      <c r="A53" s="15" t="s">
        <v>1</v>
      </c>
      <c r="B53" s="15">
        <v>2</v>
      </c>
      <c r="C53" s="15">
        <v>3</v>
      </c>
    </row>
    <row r="54" spans="1:5" s="12" customFormat="1" x14ac:dyDescent="0.25">
      <c r="A54" s="3" t="s">
        <v>20</v>
      </c>
      <c r="B54" s="73">
        <f>B56+B58+B59+B61+B62+B63+B64+B65+B66+B57+B60</f>
        <v>15361900</v>
      </c>
      <c r="C54" s="73">
        <f>C56+C58+C59+C61+C62+C63+C64+C65+C66+C57+C60</f>
        <v>11923880.899999999</v>
      </c>
    </row>
    <row r="55" spans="1:5" s="12" customFormat="1" x14ac:dyDescent="0.25">
      <c r="A55" s="10" t="s">
        <v>4</v>
      </c>
      <c r="B55" s="74"/>
      <c r="C55" s="74"/>
    </row>
    <row r="56" spans="1:5" s="12" customFormat="1" x14ac:dyDescent="0.25">
      <c r="A56" s="13" t="s">
        <v>8</v>
      </c>
      <c r="B56" s="98">
        <v>10006068</v>
      </c>
      <c r="C56" s="98">
        <v>7545621</v>
      </c>
    </row>
    <row r="57" spans="1:5" s="12" customFormat="1" x14ac:dyDescent="0.25">
      <c r="A57" s="13" t="s">
        <v>13</v>
      </c>
      <c r="B57" s="98">
        <v>0</v>
      </c>
      <c r="C57" s="98">
        <v>0</v>
      </c>
    </row>
    <row r="58" spans="1:5" s="12" customFormat="1" x14ac:dyDescent="0.25">
      <c r="A58" s="13" t="s">
        <v>9</v>
      </c>
      <c r="B58" s="98">
        <v>3021832</v>
      </c>
      <c r="C58" s="98">
        <v>2260657.58</v>
      </c>
    </row>
    <row r="59" spans="1:5" s="12" customFormat="1" x14ac:dyDescent="0.25">
      <c r="A59" s="13" t="s">
        <v>10</v>
      </c>
      <c r="B59" s="98">
        <v>15500</v>
      </c>
      <c r="C59" s="98">
        <v>10400</v>
      </c>
      <c r="E59" s="91"/>
    </row>
    <row r="60" spans="1:5" s="12" customFormat="1" ht="23.25" x14ac:dyDescent="0.25">
      <c r="A60" s="13" t="s">
        <v>14</v>
      </c>
      <c r="B60" s="98"/>
      <c r="C60" s="98"/>
    </row>
    <row r="61" spans="1:5" s="12" customFormat="1" x14ac:dyDescent="0.25">
      <c r="A61" s="13" t="s">
        <v>21</v>
      </c>
      <c r="B61" s="98">
        <v>49000</v>
      </c>
      <c r="C61" s="98">
        <v>30722.09</v>
      </c>
    </row>
    <row r="62" spans="1:5" s="12" customFormat="1" x14ac:dyDescent="0.25">
      <c r="A62" s="13" t="s">
        <v>11</v>
      </c>
      <c r="B62" s="98">
        <v>60900</v>
      </c>
      <c r="C62" s="98">
        <v>20100</v>
      </c>
    </row>
    <row r="63" spans="1:5" s="12" customFormat="1" x14ac:dyDescent="0.25">
      <c r="A63" s="13" t="s">
        <v>12</v>
      </c>
      <c r="B63" s="98">
        <v>244285</v>
      </c>
      <c r="C63" s="98">
        <v>199784.68</v>
      </c>
    </row>
    <row r="64" spans="1:5" s="12" customFormat="1" x14ac:dyDescent="0.25">
      <c r="A64" s="10" t="s">
        <v>5</v>
      </c>
      <c r="B64" s="98"/>
      <c r="C64" s="98"/>
    </row>
    <row r="65" spans="1:5" s="12" customFormat="1" ht="25.5" x14ac:dyDescent="0.25">
      <c r="A65" s="10" t="s">
        <v>6</v>
      </c>
      <c r="B65" s="98">
        <v>326734</v>
      </c>
      <c r="C65" s="98">
        <v>297378.37</v>
      </c>
    </row>
    <row r="66" spans="1:5" s="12" customFormat="1" ht="25.5" x14ac:dyDescent="0.25">
      <c r="A66" s="10" t="s">
        <v>7</v>
      </c>
      <c r="B66" s="98">
        <v>1637581</v>
      </c>
      <c r="C66" s="98">
        <v>1559217.18</v>
      </c>
    </row>
    <row r="67" spans="1:5" s="12" customFormat="1" x14ac:dyDescent="0.25">
      <c r="A67" s="14"/>
      <c r="B67" s="14"/>
      <c r="C67" s="14"/>
    </row>
    <row r="68" spans="1:5" s="12" customFormat="1" x14ac:dyDescent="0.25">
      <c r="A68" s="15" t="s">
        <v>0</v>
      </c>
      <c r="B68" s="15" t="s">
        <v>2</v>
      </c>
      <c r="C68" s="15" t="s">
        <v>3</v>
      </c>
    </row>
    <row r="69" spans="1:5" s="12" customFormat="1" x14ac:dyDescent="0.25">
      <c r="A69" s="15" t="s">
        <v>1</v>
      </c>
      <c r="B69" s="15">
        <v>2</v>
      </c>
      <c r="C69" s="15">
        <v>3</v>
      </c>
    </row>
    <row r="70" spans="1:5" s="12" customFormat="1" x14ac:dyDescent="0.25">
      <c r="A70" s="3" t="s">
        <v>22</v>
      </c>
      <c r="B70" s="73">
        <f>B72+B73+B74+B75+B76+B77+B78+B79+B80+B81+B82</f>
        <v>17100000</v>
      </c>
      <c r="C70" s="73">
        <f>SUM(C71:C82)</f>
        <v>13041775.759999998</v>
      </c>
    </row>
    <row r="71" spans="1:5" s="12" customFormat="1" x14ac:dyDescent="0.25">
      <c r="A71" s="10" t="s">
        <v>4</v>
      </c>
      <c r="B71" s="74"/>
      <c r="C71" s="74"/>
    </row>
    <row r="72" spans="1:5" s="12" customFormat="1" x14ac:dyDescent="0.25">
      <c r="A72" s="13" t="s">
        <v>8</v>
      </c>
      <c r="B72" s="75">
        <v>11331259.609999999</v>
      </c>
      <c r="C72" s="75">
        <v>8710549.4499999993</v>
      </c>
    </row>
    <row r="73" spans="1:5" s="12" customFormat="1" x14ac:dyDescent="0.25">
      <c r="A73" s="13" t="s">
        <v>13</v>
      </c>
      <c r="B73" s="75">
        <v>0</v>
      </c>
      <c r="C73" s="75">
        <v>0</v>
      </c>
    </row>
    <row r="74" spans="1:5" s="12" customFormat="1" x14ac:dyDescent="0.25">
      <c r="A74" s="13" t="s">
        <v>9</v>
      </c>
      <c r="B74" s="75">
        <v>3422040.39</v>
      </c>
      <c r="C74" s="75">
        <v>2611061.61</v>
      </c>
    </row>
    <row r="75" spans="1:5" s="12" customFormat="1" x14ac:dyDescent="0.25">
      <c r="A75" s="13" t="s">
        <v>10</v>
      </c>
      <c r="B75" s="75">
        <v>42240</v>
      </c>
      <c r="C75" s="75">
        <v>30131.69</v>
      </c>
    </row>
    <row r="76" spans="1:5" s="12" customFormat="1" ht="23.25" x14ac:dyDescent="0.25">
      <c r="A76" s="13" t="s">
        <v>49</v>
      </c>
      <c r="B76" s="75">
        <v>0</v>
      </c>
      <c r="C76" s="75">
        <v>0</v>
      </c>
      <c r="E76" s="91"/>
    </row>
    <row r="77" spans="1:5" s="12" customFormat="1" x14ac:dyDescent="0.25">
      <c r="A77" s="13" t="s">
        <v>15</v>
      </c>
      <c r="B77" s="75">
        <v>132352</v>
      </c>
      <c r="C77" s="75">
        <v>94744.41</v>
      </c>
    </row>
    <row r="78" spans="1:5" s="12" customFormat="1" x14ac:dyDescent="0.25">
      <c r="A78" s="13" t="s">
        <v>11</v>
      </c>
      <c r="B78" s="75">
        <v>8100</v>
      </c>
      <c r="C78" s="75">
        <v>4250</v>
      </c>
    </row>
    <row r="79" spans="1:5" s="12" customFormat="1" x14ac:dyDescent="0.25">
      <c r="A79" s="13" t="s">
        <v>12</v>
      </c>
      <c r="B79" s="75">
        <v>426800</v>
      </c>
      <c r="C79" s="75">
        <v>245750.68</v>
      </c>
    </row>
    <row r="80" spans="1:5" s="12" customFormat="1" x14ac:dyDescent="0.25">
      <c r="A80" s="10" t="s">
        <v>5</v>
      </c>
      <c r="B80" s="98">
        <v>5663.91</v>
      </c>
      <c r="C80" s="98">
        <v>5663.91</v>
      </c>
    </row>
    <row r="81" spans="1:5" s="12" customFormat="1" ht="25.5" x14ac:dyDescent="0.25">
      <c r="A81" s="10" t="s">
        <v>6</v>
      </c>
      <c r="B81" s="75">
        <v>190800</v>
      </c>
      <c r="C81" s="75">
        <v>206984</v>
      </c>
    </row>
    <row r="82" spans="1:5" s="12" customFormat="1" ht="25.5" x14ac:dyDescent="0.25">
      <c r="A82" s="10" t="s">
        <v>7</v>
      </c>
      <c r="B82" s="98">
        <f>1546408-5663.91</f>
        <v>1540744.09</v>
      </c>
      <c r="C82" s="75">
        <v>1132640.01</v>
      </c>
    </row>
    <row r="83" spans="1:5" s="12" customFormat="1" x14ac:dyDescent="0.25">
      <c r="A83" s="14"/>
      <c r="B83" s="14"/>
      <c r="C83" s="14"/>
    </row>
    <row r="84" spans="1:5" s="12" customFormat="1" x14ac:dyDescent="0.25">
      <c r="A84" s="15" t="s">
        <v>0</v>
      </c>
      <c r="B84" s="15" t="s">
        <v>2</v>
      </c>
      <c r="C84" s="15" t="s">
        <v>3</v>
      </c>
    </row>
    <row r="85" spans="1:5" s="12" customFormat="1" x14ac:dyDescent="0.25">
      <c r="A85" s="15" t="s">
        <v>1</v>
      </c>
      <c r="B85" s="15">
        <v>2</v>
      </c>
      <c r="C85" s="15">
        <v>3</v>
      </c>
    </row>
    <row r="86" spans="1:5" s="12" customFormat="1" x14ac:dyDescent="0.25">
      <c r="A86" s="3" t="s">
        <v>23</v>
      </c>
      <c r="B86" s="73">
        <f>B88+B90+B91+B94+B95+B96+B97+B98+B89+B92+B93</f>
        <v>23270158</v>
      </c>
      <c r="C86" s="73">
        <f>SUM(C88:C98)</f>
        <v>17633901.699999999</v>
      </c>
    </row>
    <row r="87" spans="1:5" s="12" customFormat="1" x14ac:dyDescent="0.25">
      <c r="A87" s="10" t="s">
        <v>4</v>
      </c>
      <c r="B87" s="74"/>
      <c r="C87" s="74"/>
    </row>
    <row r="88" spans="1:5" s="12" customFormat="1" x14ac:dyDescent="0.25">
      <c r="A88" s="13" t="s">
        <v>8</v>
      </c>
      <c r="B88" s="98">
        <v>12585380</v>
      </c>
      <c r="C88" s="98">
        <v>9719910.7400000002</v>
      </c>
    </row>
    <row r="89" spans="1:5" s="12" customFormat="1" x14ac:dyDescent="0.25">
      <c r="A89" s="13" t="s">
        <v>13</v>
      </c>
      <c r="B89" s="98">
        <v>2000</v>
      </c>
      <c r="C89" s="98"/>
    </row>
    <row r="90" spans="1:5" s="12" customFormat="1" x14ac:dyDescent="0.25">
      <c r="A90" s="13" t="s">
        <v>9</v>
      </c>
      <c r="B90" s="98">
        <v>3800820</v>
      </c>
      <c r="C90" s="98">
        <v>2934833.7</v>
      </c>
    </row>
    <row r="91" spans="1:5" s="12" customFormat="1" x14ac:dyDescent="0.25">
      <c r="A91" s="13" t="s">
        <v>10</v>
      </c>
      <c r="B91" s="98">
        <v>15000</v>
      </c>
      <c r="C91" s="98">
        <v>10137.94</v>
      </c>
    </row>
    <row r="92" spans="1:5" s="12" customFormat="1" ht="23.25" x14ac:dyDescent="0.25">
      <c r="A92" s="13" t="s">
        <v>14</v>
      </c>
      <c r="B92" s="98">
        <v>24030</v>
      </c>
      <c r="C92" s="98">
        <v>24030</v>
      </c>
      <c r="E92" s="91"/>
    </row>
    <row r="93" spans="1:5" s="12" customFormat="1" x14ac:dyDescent="0.25">
      <c r="A93" s="13" t="s">
        <v>21</v>
      </c>
      <c r="B93" s="98">
        <v>114244</v>
      </c>
      <c r="C93" s="98">
        <v>32906.660000000003</v>
      </c>
    </row>
    <row r="94" spans="1:5" s="12" customFormat="1" x14ac:dyDescent="0.25">
      <c r="A94" s="13" t="s">
        <v>11</v>
      </c>
      <c r="B94" s="98">
        <v>11628</v>
      </c>
      <c r="C94" s="98">
        <v>11628</v>
      </c>
    </row>
    <row r="95" spans="1:5" s="12" customFormat="1" x14ac:dyDescent="0.25">
      <c r="A95" s="13" t="s">
        <v>12</v>
      </c>
      <c r="B95" s="98">
        <v>284100</v>
      </c>
      <c r="C95" s="98">
        <v>215521.27</v>
      </c>
    </row>
    <row r="96" spans="1:5" s="12" customFormat="1" x14ac:dyDescent="0.25">
      <c r="A96" s="10" t="s">
        <v>5</v>
      </c>
      <c r="B96" s="98">
        <v>330000</v>
      </c>
      <c r="C96" s="98">
        <v>90250.91</v>
      </c>
    </row>
    <row r="97" spans="1:5" s="12" customFormat="1" ht="25.5" x14ac:dyDescent="0.25">
      <c r="A97" s="10" t="s">
        <v>6</v>
      </c>
      <c r="B97" s="98">
        <v>1900000</v>
      </c>
      <c r="C97" s="98">
        <v>739500</v>
      </c>
    </row>
    <row r="98" spans="1:5" s="12" customFormat="1" ht="25.5" x14ac:dyDescent="0.25">
      <c r="A98" s="10" t="s">
        <v>7</v>
      </c>
      <c r="B98" s="98">
        <v>4202956</v>
      </c>
      <c r="C98" s="98">
        <v>3855182.48</v>
      </c>
    </row>
    <row r="99" spans="1:5" s="12" customFormat="1" x14ac:dyDescent="0.25">
      <c r="A99" s="14"/>
      <c r="B99" s="14"/>
      <c r="C99" s="14"/>
    </row>
    <row r="100" spans="1:5" s="12" customFormat="1" x14ac:dyDescent="0.25">
      <c r="A100" s="15" t="s">
        <v>0</v>
      </c>
      <c r="B100" s="15" t="s">
        <v>2</v>
      </c>
      <c r="C100" s="15" t="s">
        <v>3</v>
      </c>
    </row>
    <row r="101" spans="1:5" s="12" customFormat="1" x14ac:dyDescent="0.25">
      <c r="A101" s="15" t="s">
        <v>1</v>
      </c>
      <c r="B101" s="15">
        <v>2</v>
      </c>
      <c r="C101" s="15">
        <v>3</v>
      </c>
    </row>
    <row r="102" spans="1:5" s="12" customFormat="1" ht="18" customHeight="1" x14ac:dyDescent="0.25">
      <c r="A102" s="3" t="s">
        <v>24</v>
      </c>
      <c r="B102" s="73">
        <f>SUM(B104:B114)</f>
        <v>24749999.999999996</v>
      </c>
      <c r="C102" s="99">
        <f>SUM(C104:C114)</f>
        <v>20141522.399999999</v>
      </c>
    </row>
    <row r="103" spans="1:5" s="12" customFormat="1" x14ac:dyDescent="0.25">
      <c r="A103" s="10" t="s">
        <v>4</v>
      </c>
      <c r="B103" s="74"/>
      <c r="C103" s="74"/>
    </row>
    <row r="104" spans="1:5" s="12" customFormat="1" x14ac:dyDescent="0.25">
      <c r="A104" s="13" t="s">
        <v>8</v>
      </c>
      <c r="B104" s="100">
        <v>13732182</v>
      </c>
      <c r="C104" s="100">
        <v>10317390.17</v>
      </c>
    </row>
    <row r="105" spans="1:5" s="12" customFormat="1" x14ac:dyDescent="0.25">
      <c r="A105" s="13" t="s">
        <v>13</v>
      </c>
      <c r="B105" s="100">
        <v>0</v>
      </c>
      <c r="C105" s="100">
        <v>0</v>
      </c>
    </row>
    <row r="106" spans="1:5" s="12" customFormat="1" x14ac:dyDescent="0.25">
      <c r="A106" s="13" t="s">
        <v>9</v>
      </c>
      <c r="B106" s="100">
        <v>4147118</v>
      </c>
      <c r="C106" s="100">
        <v>3115318.18</v>
      </c>
    </row>
    <row r="107" spans="1:5" s="12" customFormat="1" x14ac:dyDescent="0.25">
      <c r="A107" s="13" t="s">
        <v>10</v>
      </c>
      <c r="B107" s="100">
        <v>33367.49</v>
      </c>
      <c r="C107" s="100">
        <v>22266.75</v>
      </c>
    </row>
    <row r="108" spans="1:5" s="12" customFormat="1" ht="23.25" x14ac:dyDescent="0.25">
      <c r="A108" s="13" t="s">
        <v>14</v>
      </c>
      <c r="B108" s="100">
        <v>0</v>
      </c>
      <c r="C108" s="100">
        <v>0</v>
      </c>
      <c r="E108" s="91"/>
    </row>
    <row r="109" spans="1:5" s="12" customFormat="1" x14ac:dyDescent="0.25">
      <c r="A109" s="13" t="s">
        <v>21</v>
      </c>
      <c r="B109" s="100">
        <v>151000</v>
      </c>
      <c r="C109" s="100">
        <v>116000</v>
      </c>
    </row>
    <row r="110" spans="1:5" s="12" customFormat="1" x14ac:dyDescent="0.25">
      <c r="A110" s="13" t="s">
        <v>11</v>
      </c>
      <c r="B110" s="100">
        <v>30250</v>
      </c>
      <c r="C110" s="100">
        <v>22265</v>
      </c>
    </row>
    <row r="111" spans="1:5" s="12" customFormat="1" x14ac:dyDescent="0.25">
      <c r="A111" s="13" t="s">
        <v>12</v>
      </c>
      <c r="B111" s="100">
        <v>624506.11</v>
      </c>
      <c r="C111" s="100">
        <v>562738.76</v>
      </c>
    </row>
    <row r="112" spans="1:5" s="12" customFormat="1" x14ac:dyDescent="0.25">
      <c r="A112" s="10" t="s">
        <v>5</v>
      </c>
      <c r="B112" s="100">
        <v>50000</v>
      </c>
      <c r="C112" s="100">
        <v>40120.14</v>
      </c>
    </row>
    <row r="113" spans="1:5" s="12" customFormat="1" ht="25.5" x14ac:dyDescent="0.25">
      <c r="A113" s="10" t="s">
        <v>6</v>
      </c>
      <c r="B113" s="100">
        <v>4398904</v>
      </c>
      <c r="C113" s="100">
        <v>4398076</v>
      </c>
    </row>
    <row r="114" spans="1:5" s="12" customFormat="1" ht="25.5" x14ac:dyDescent="0.25">
      <c r="A114" s="10" t="s">
        <v>7</v>
      </c>
      <c r="B114" s="100">
        <v>1582672.4</v>
      </c>
      <c r="C114" s="100">
        <v>1547347.4</v>
      </c>
    </row>
    <row r="115" spans="1:5" s="12" customFormat="1" x14ac:dyDescent="0.25">
      <c r="A115" s="14"/>
      <c r="B115" s="14"/>
      <c r="C115" s="14"/>
    </row>
    <row r="116" spans="1:5" s="12" customFormat="1" x14ac:dyDescent="0.25">
      <c r="A116" s="15" t="s">
        <v>0</v>
      </c>
      <c r="B116" s="15" t="s">
        <v>2</v>
      </c>
      <c r="C116" s="15" t="s">
        <v>3</v>
      </c>
    </row>
    <row r="117" spans="1:5" s="12" customFormat="1" x14ac:dyDescent="0.25">
      <c r="A117" s="15" t="s">
        <v>1</v>
      </c>
      <c r="B117" s="15">
        <v>2</v>
      </c>
      <c r="C117" s="15">
        <v>3</v>
      </c>
    </row>
    <row r="118" spans="1:5" s="12" customFormat="1" x14ac:dyDescent="0.25">
      <c r="A118" s="3" t="s">
        <v>25</v>
      </c>
      <c r="B118" s="8">
        <f>B120+B122+B123+B125+B126+B127+B128+B129+B121+B124</f>
        <v>25669300</v>
      </c>
      <c r="C118" s="8">
        <f>C120+C122+C123+C125+C126+C127+C128+C129+C124</f>
        <v>20556748.759999998</v>
      </c>
    </row>
    <row r="119" spans="1:5" s="12" customFormat="1" x14ac:dyDescent="0.25">
      <c r="A119" s="10" t="s">
        <v>4</v>
      </c>
      <c r="B119" s="11"/>
      <c r="C119" s="11"/>
    </row>
    <row r="120" spans="1:5" s="12" customFormat="1" x14ac:dyDescent="0.25">
      <c r="A120" s="13" t="s">
        <v>8</v>
      </c>
      <c r="B120" s="101">
        <v>14143624</v>
      </c>
      <c r="C120" s="101">
        <v>10584240.27</v>
      </c>
    </row>
    <row r="121" spans="1:5" s="12" customFormat="1" x14ac:dyDescent="0.25">
      <c r="A121" s="13" t="s">
        <v>13</v>
      </c>
      <c r="B121" s="101"/>
      <c r="C121" s="101"/>
    </row>
    <row r="122" spans="1:5" s="12" customFormat="1" x14ac:dyDescent="0.25">
      <c r="A122" s="13" t="s">
        <v>9</v>
      </c>
      <c r="B122" s="101">
        <v>4271376</v>
      </c>
      <c r="C122" s="101">
        <v>3153669.45</v>
      </c>
    </row>
    <row r="123" spans="1:5" s="12" customFormat="1" x14ac:dyDescent="0.25">
      <c r="A123" s="13" t="s">
        <v>10</v>
      </c>
      <c r="B123" s="101"/>
      <c r="C123" s="101"/>
      <c r="E123" s="91"/>
    </row>
    <row r="124" spans="1:5" s="12" customFormat="1" ht="23.25" x14ac:dyDescent="0.25">
      <c r="A124" s="13" t="s">
        <v>14</v>
      </c>
      <c r="B124" s="101"/>
      <c r="C124" s="101"/>
    </row>
    <row r="125" spans="1:5" s="12" customFormat="1" x14ac:dyDescent="0.25">
      <c r="A125" s="13" t="s">
        <v>11</v>
      </c>
      <c r="B125" s="101"/>
      <c r="C125" s="101"/>
    </row>
    <row r="126" spans="1:5" s="12" customFormat="1" x14ac:dyDescent="0.25">
      <c r="A126" s="13" t="s">
        <v>12</v>
      </c>
      <c r="B126" s="101">
        <v>102404</v>
      </c>
      <c r="C126" s="101">
        <v>102403.14</v>
      </c>
    </row>
    <row r="127" spans="1:5" s="12" customFormat="1" x14ac:dyDescent="0.25">
      <c r="A127" s="10" t="s">
        <v>5</v>
      </c>
      <c r="B127" s="101"/>
      <c r="C127" s="101"/>
    </row>
    <row r="128" spans="1:5" s="12" customFormat="1" ht="25.5" x14ac:dyDescent="0.25">
      <c r="A128" s="10" t="s">
        <v>6</v>
      </c>
      <c r="B128" s="101"/>
      <c r="C128" s="101"/>
    </row>
    <row r="129" spans="1:5" s="12" customFormat="1" ht="25.5" x14ac:dyDescent="0.25">
      <c r="A129" s="10" t="s">
        <v>7</v>
      </c>
      <c r="B129" s="101">
        <v>7151896</v>
      </c>
      <c r="C129" s="101">
        <v>6716435.9000000004</v>
      </c>
    </row>
    <row r="130" spans="1:5" s="12" customFormat="1" x14ac:dyDescent="0.25">
      <c r="A130" s="14"/>
      <c r="B130" s="14"/>
      <c r="C130" s="14"/>
    </row>
    <row r="131" spans="1:5" s="12" customFormat="1" ht="15.75" x14ac:dyDescent="0.25">
      <c r="A131" s="16" t="s">
        <v>0</v>
      </c>
      <c r="B131" s="16" t="s">
        <v>2</v>
      </c>
      <c r="C131" s="16" t="s">
        <v>3</v>
      </c>
    </row>
    <row r="132" spans="1:5" s="12" customFormat="1" ht="15.75" x14ac:dyDescent="0.25">
      <c r="A132" s="16" t="s">
        <v>1</v>
      </c>
      <c r="B132" s="16">
        <v>2</v>
      </c>
      <c r="C132" s="16">
        <v>3</v>
      </c>
    </row>
    <row r="133" spans="1:5" s="12" customFormat="1" x14ac:dyDescent="0.25">
      <c r="A133" s="3" t="s">
        <v>26</v>
      </c>
      <c r="B133" s="8">
        <f>SUM(B135:B145)</f>
        <v>24154600</v>
      </c>
      <c r="C133" s="8">
        <f>SUM(C135:C145)</f>
        <v>20699159.620000001</v>
      </c>
    </row>
    <row r="134" spans="1:5" s="12" customFormat="1" ht="15.75" x14ac:dyDescent="0.25">
      <c r="A134" s="17" t="s">
        <v>4</v>
      </c>
      <c r="B134" s="18"/>
      <c r="C134" s="18"/>
    </row>
    <row r="135" spans="1:5" s="12" customFormat="1" x14ac:dyDescent="0.25">
      <c r="A135" s="19" t="s">
        <v>8</v>
      </c>
      <c r="B135" s="78">
        <v>14248234</v>
      </c>
      <c r="C135" s="78">
        <v>11109090.59</v>
      </c>
    </row>
    <row r="136" spans="1:5" s="12" customFormat="1" x14ac:dyDescent="0.25">
      <c r="A136" s="19" t="s">
        <v>13</v>
      </c>
      <c r="B136" s="78"/>
      <c r="C136" s="78"/>
    </row>
    <row r="137" spans="1:5" s="12" customFormat="1" x14ac:dyDescent="0.25">
      <c r="A137" s="19" t="s">
        <v>9</v>
      </c>
      <c r="B137" s="78">
        <v>4302966</v>
      </c>
      <c r="C137" s="78">
        <v>3384761.11</v>
      </c>
    </row>
    <row r="138" spans="1:5" s="12" customFormat="1" x14ac:dyDescent="0.25">
      <c r="A138" s="19" t="s">
        <v>10</v>
      </c>
      <c r="B138" s="78">
        <v>25000</v>
      </c>
      <c r="C138" s="78">
        <v>16109.53</v>
      </c>
    </row>
    <row r="139" spans="1:5" s="12" customFormat="1" ht="31.5" customHeight="1" x14ac:dyDescent="0.25">
      <c r="A139" s="19" t="s">
        <v>14</v>
      </c>
      <c r="B139" s="78"/>
      <c r="C139" s="78"/>
      <c r="E139" s="91"/>
    </row>
    <row r="140" spans="1:5" s="12" customFormat="1" x14ac:dyDescent="0.25">
      <c r="A140" s="19" t="s">
        <v>15</v>
      </c>
      <c r="B140" s="78">
        <v>190000</v>
      </c>
      <c r="C140" s="78">
        <v>144726.38</v>
      </c>
    </row>
    <row r="141" spans="1:5" s="12" customFormat="1" x14ac:dyDescent="0.25">
      <c r="A141" s="19" t="s">
        <v>11</v>
      </c>
      <c r="B141" s="78">
        <v>25220</v>
      </c>
      <c r="C141" s="78">
        <v>19970</v>
      </c>
    </row>
    <row r="142" spans="1:5" s="12" customFormat="1" x14ac:dyDescent="0.25">
      <c r="A142" s="19" t="s">
        <v>12</v>
      </c>
      <c r="B142" s="78">
        <v>216100</v>
      </c>
      <c r="C142" s="78">
        <v>620447.42000000004</v>
      </c>
    </row>
    <row r="143" spans="1:5" s="12" customFormat="1" x14ac:dyDescent="0.25">
      <c r="A143" s="10" t="s">
        <v>5</v>
      </c>
      <c r="B143" s="78"/>
      <c r="C143" s="78">
        <v>0</v>
      </c>
    </row>
    <row r="144" spans="1:5" s="12" customFormat="1" ht="25.5" x14ac:dyDescent="0.25">
      <c r="A144" s="10" t="s">
        <v>6</v>
      </c>
      <c r="B144" s="78">
        <v>4250000</v>
      </c>
      <c r="C144" s="78">
        <v>4276695</v>
      </c>
    </row>
    <row r="145" spans="1:5" s="12" customFormat="1" ht="25.5" x14ac:dyDescent="0.25">
      <c r="A145" s="10" t="s">
        <v>7</v>
      </c>
      <c r="B145" s="78">
        <v>897080</v>
      </c>
      <c r="C145" s="78">
        <v>1127359.5900000001</v>
      </c>
    </row>
    <row r="146" spans="1:5" s="12" customFormat="1" x14ac:dyDescent="0.25">
      <c r="A146" s="14"/>
      <c r="B146" s="14"/>
      <c r="C146" s="14"/>
    </row>
    <row r="147" spans="1:5" s="12" customFormat="1" x14ac:dyDescent="0.25">
      <c r="A147" s="21" t="s">
        <v>0</v>
      </c>
      <c r="B147" s="21" t="s">
        <v>2</v>
      </c>
      <c r="C147" s="21" t="s">
        <v>3</v>
      </c>
    </row>
    <row r="148" spans="1:5" s="12" customFormat="1" x14ac:dyDescent="0.25">
      <c r="A148" s="21" t="s">
        <v>1</v>
      </c>
      <c r="B148" s="21">
        <v>2</v>
      </c>
      <c r="C148" s="21">
        <v>3</v>
      </c>
    </row>
    <row r="149" spans="1:5" s="12" customFormat="1" x14ac:dyDescent="0.25">
      <c r="A149" s="4" t="s">
        <v>27</v>
      </c>
      <c r="B149" s="76">
        <f>B151+B153+B154+B155+B157+B158+B159+B160+B161+B152+B156</f>
        <v>95280800</v>
      </c>
      <c r="C149" s="76">
        <f>C151+C153+C154+C155+C157+C158+C159+C160+C161+C156</f>
        <v>66855215.159999996</v>
      </c>
    </row>
    <row r="150" spans="1:5" s="12" customFormat="1" x14ac:dyDescent="0.25">
      <c r="A150" s="23" t="s">
        <v>4</v>
      </c>
      <c r="B150" s="77"/>
      <c r="C150" s="77"/>
    </row>
    <row r="151" spans="1:5" s="12" customFormat="1" x14ac:dyDescent="0.25">
      <c r="A151" s="17" t="s">
        <v>8</v>
      </c>
      <c r="B151" s="102">
        <v>69037700</v>
      </c>
      <c r="C151" s="102">
        <v>49797032.420000002</v>
      </c>
    </row>
    <row r="152" spans="1:5" s="12" customFormat="1" x14ac:dyDescent="0.25">
      <c r="A152" s="17" t="s">
        <v>13</v>
      </c>
      <c r="B152" s="102"/>
      <c r="C152" s="102"/>
    </row>
    <row r="153" spans="1:5" s="12" customFormat="1" x14ac:dyDescent="0.25">
      <c r="A153" s="17" t="s">
        <v>9</v>
      </c>
      <c r="B153" s="102">
        <v>20854200</v>
      </c>
      <c r="C153" s="102">
        <v>15029565.359999999</v>
      </c>
    </row>
    <row r="154" spans="1:5" s="12" customFormat="1" x14ac:dyDescent="0.25">
      <c r="A154" s="17" t="s">
        <v>10</v>
      </c>
      <c r="B154" s="102">
        <v>9600</v>
      </c>
      <c r="C154" s="102">
        <v>9600</v>
      </c>
    </row>
    <row r="155" spans="1:5" s="12" customFormat="1" x14ac:dyDescent="0.25">
      <c r="A155" s="17" t="s">
        <v>15</v>
      </c>
      <c r="B155" s="102">
        <v>446000</v>
      </c>
      <c r="C155" s="102">
        <v>344990.5</v>
      </c>
    </row>
    <row r="156" spans="1:5" s="12" customFormat="1" ht="23.25" x14ac:dyDescent="0.25">
      <c r="A156" s="17" t="s">
        <v>14</v>
      </c>
      <c r="B156" s="102"/>
      <c r="C156" s="102"/>
      <c r="E156" s="91"/>
    </row>
    <row r="157" spans="1:5" s="12" customFormat="1" x14ac:dyDescent="0.25">
      <c r="A157" s="17" t="s">
        <v>11</v>
      </c>
      <c r="B157" s="102">
        <v>360000</v>
      </c>
      <c r="C157" s="102">
        <v>207757.3</v>
      </c>
    </row>
    <row r="158" spans="1:5" s="12" customFormat="1" x14ac:dyDescent="0.25">
      <c r="A158" s="17" t="s">
        <v>12</v>
      </c>
      <c r="B158" s="102">
        <v>1350000</v>
      </c>
      <c r="C158" s="102">
        <v>727529.62</v>
      </c>
    </row>
    <row r="159" spans="1:5" s="12" customFormat="1" x14ac:dyDescent="0.25">
      <c r="A159" s="23" t="s">
        <v>5</v>
      </c>
      <c r="B159" s="102"/>
      <c r="C159" s="102"/>
    </row>
    <row r="160" spans="1:5" s="12" customFormat="1" ht="25.5" x14ac:dyDescent="0.25">
      <c r="A160" s="23" t="s">
        <v>6</v>
      </c>
      <c r="B160" s="102">
        <v>240000</v>
      </c>
      <c r="C160" s="102">
        <v>37529.67</v>
      </c>
    </row>
    <row r="161" spans="1:5" s="12" customFormat="1" ht="25.5" x14ac:dyDescent="0.25">
      <c r="A161" s="23" t="s">
        <v>7</v>
      </c>
      <c r="B161" s="102">
        <v>2983300</v>
      </c>
      <c r="C161" s="102">
        <v>701210.29</v>
      </c>
    </row>
    <row r="162" spans="1:5" s="12" customFormat="1" x14ac:dyDescent="0.25">
      <c r="A162" s="14"/>
      <c r="B162" s="14"/>
      <c r="C162" s="14"/>
    </row>
    <row r="163" spans="1:5" s="12" customFormat="1" x14ac:dyDescent="0.25">
      <c r="A163" s="15" t="s">
        <v>0</v>
      </c>
      <c r="B163" s="15" t="s">
        <v>2</v>
      </c>
      <c r="C163" s="15" t="s">
        <v>3</v>
      </c>
    </row>
    <row r="164" spans="1:5" s="12" customFormat="1" x14ac:dyDescent="0.25">
      <c r="A164" s="15" t="s">
        <v>1</v>
      </c>
      <c r="B164" s="15">
        <v>2</v>
      </c>
      <c r="C164" s="15">
        <v>3</v>
      </c>
    </row>
    <row r="165" spans="1:5" s="12" customFormat="1" x14ac:dyDescent="0.25">
      <c r="A165" s="3" t="s">
        <v>28</v>
      </c>
      <c r="B165" s="73">
        <f>SUM(B167:B176)</f>
        <v>15688900</v>
      </c>
      <c r="C165" s="99">
        <f>SUM(C167:C176)</f>
        <v>11826612.510000002</v>
      </c>
    </row>
    <row r="166" spans="1:5" s="12" customFormat="1" x14ac:dyDescent="0.25">
      <c r="A166" s="10" t="s">
        <v>4</v>
      </c>
      <c r="B166" s="74"/>
      <c r="C166" s="74"/>
    </row>
    <row r="167" spans="1:5" s="12" customFormat="1" x14ac:dyDescent="0.25">
      <c r="A167" s="13" t="s">
        <v>8</v>
      </c>
      <c r="B167" s="104">
        <v>10017281</v>
      </c>
      <c r="C167" s="104">
        <v>7538270.1500000004</v>
      </c>
    </row>
    <row r="168" spans="1:5" s="12" customFormat="1" x14ac:dyDescent="0.25">
      <c r="A168" s="13" t="s">
        <v>13</v>
      </c>
      <c r="B168" s="104"/>
      <c r="C168" s="104"/>
    </row>
    <row r="169" spans="1:5" s="12" customFormat="1" x14ac:dyDescent="0.25">
      <c r="A169" s="13" t="s">
        <v>9</v>
      </c>
      <c r="B169" s="104">
        <v>3025219</v>
      </c>
      <c r="C169" s="104">
        <v>2243464.3600000003</v>
      </c>
      <c r="E169" s="91"/>
    </row>
    <row r="170" spans="1:5" s="12" customFormat="1" x14ac:dyDescent="0.25">
      <c r="A170" s="13" t="s">
        <v>10</v>
      </c>
      <c r="B170" s="104"/>
      <c r="C170" s="104"/>
    </row>
    <row r="171" spans="1:5" s="12" customFormat="1" ht="23.25" x14ac:dyDescent="0.25">
      <c r="A171" s="13" t="s">
        <v>14</v>
      </c>
      <c r="B171" s="104"/>
      <c r="C171" s="104"/>
    </row>
    <row r="172" spans="1:5" s="12" customFormat="1" x14ac:dyDescent="0.25">
      <c r="A172" s="13" t="s">
        <v>11</v>
      </c>
      <c r="B172" s="104" t="s">
        <v>50</v>
      </c>
      <c r="C172" s="104"/>
    </row>
    <row r="173" spans="1:5" s="12" customFormat="1" x14ac:dyDescent="0.25">
      <c r="A173" s="13" t="s">
        <v>12</v>
      </c>
      <c r="B173" s="104" t="s">
        <v>50</v>
      </c>
      <c r="C173" s="104"/>
    </row>
    <row r="174" spans="1:5" s="12" customFormat="1" x14ac:dyDescent="0.25">
      <c r="A174" s="10" t="s">
        <v>5</v>
      </c>
      <c r="B174" s="104"/>
      <c r="C174" s="104"/>
    </row>
    <row r="175" spans="1:5" s="12" customFormat="1" ht="25.5" x14ac:dyDescent="0.25">
      <c r="A175" s="10" t="s">
        <v>6</v>
      </c>
      <c r="B175" s="104">
        <v>1328244</v>
      </c>
      <c r="C175" s="104">
        <v>1328244</v>
      </c>
    </row>
    <row r="176" spans="1:5" s="12" customFormat="1" ht="25.5" x14ac:dyDescent="0.25">
      <c r="A176" s="10" t="s">
        <v>7</v>
      </c>
      <c r="B176" s="104">
        <v>1318156</v>
      </c>
      <c r="C176" s="104">
        <v>716634</v>
      </c>
    </row>
    <row r="177" spans="1:5" s="12" customFormat="1" x14ac:dyDescent="0.25">
      <c r="A177" s="14"/>
      <c r="B177" s="14"/>
      <c r="C177" s="14"/>
    </row>
    <row r="178" spans="1:5" s="12" customFormat="1" x14ac:dyDescent="0.25">
      <c r="A178" s="15" t="s">
        <v>0</v>
      </c>
      <c r="B178" s="15" t="s">
        <v>2</v>
      </c>
      <c r="C178" s="15" t="s">
        <v>3</v>
      </c>
    </row>
    <row r="179" spans="1:5" s="12" customFormat="1" x14ac:dyDescent="0.25">
      <c r="A179" s="15" t="s">
        <v>1</v>
      </c>
      <c r="B179" s="15">
        <v>2</v>
      </c>
      <c r="C179" s="15">
        <v>3</v>
      </c>
    </row>
    <row r="180" spans="1:5" s="12" customFormat="1" x14ac:dyDescent="0.25">
      <c r="A180" s="3" t="s">
        <v>29</v>
      </c>
      <c r="B180" s="8">
        <f>SUM(B182:B193)</f>
        <v>27392000</v>
      </c>
      <c r="C180" s="8">
        <f>SUM(C182:C193)</f>
        <v>19273751.260000002</v>
      </c>
    </row>
    <row r="181" spans="1:5" s="12" customFormat="1" x14ac:dyDescent="0.25">
      <c r="A181" s="10" t="s">
        <v>4</v>
      </c>
      <c r="B181" s="11"/>
      <c r="C181" s="11">
        <v>0</v>
      </c>
    </row>
    <row r="182" spans="1:5" s="12" customFormat="1" x14ac:dyDescent="0.25">
      <c r="A182" s="13" t="s">
        <v>8</v>
      </c>
      <c r="B182" s="5">
        <v>16940000</v>
      </c>
      <c r="C182" s="5">
        <v>12592791.130000001</v>
      </c>
    </row>
    <row r="183" spans="1:5" s="12" customFormat="1" x14ac:dyDescent="0.25">
      <c r="A183" s="13" t="s">
        <v>13</v>
      </c>
      <c r="B183" s="5">
        <v>1000</v>
      </c>
      <c r="C183" s="5">
        <v>0</v>
      </c>
    </row>
    <row r="184" spans="1:5" s="12" customFormat="1" x14ac:dyDescent="0.25">
      <c r="A184" s="13" t="s">
        <v>9</v>
      </c>
      <c r="B184" s="5">
        <v>5048000</v>
      </c>
      <c r="C184" s="5">
        <v>3344340.0100000007</v>
      </c>
    </row>
    <row r="185" spans="1:5" s="12" customFormat="1" x14ac:dyDescent="0.25">
      <c r="A185" s="13" t="s">
        <v>10</v>
      </c>
      <c r="B185" s="5">
        <v>30000</v>
      </c>
      <c r="C185" s="5">
        <v>21652.71</v>
      </c>
    </row>
    <row r="186" spans="1:5" s="12" customFormat="1" ht="23.25" x14ac:dyDescent="0.25">
      <c r="A186" s="13" t="s">
        <v>14</v>
      </c>
      <c r="B186" s="5"/>
      <c r="C186" s="5">
        <v>0</v>
      </c>
      <c r="E186" s="91"/>
    </row>
    <row r="187" spans="1:5" s="12" customFormat="1" x14ac:dyDescent="0.25">
      <c r="A187" s="13" t="s">
        <v>15</v>
      </c>
      <c r="B187" s="5">
        <v>259000</v>
      </c>
      <c r="C187" s="6">
        <v>15581.31</v>
      </c>
    </row>
    <row r="188" spans="1:5" s="12" customFormat="1" x14ac:dyDescent="0.25">
      <c r="A188" s="13" t="s">
        <v>16</v>
      </c>
      <c r="B188" s="5">
        <v>250000</v>
      </c>
      <c r="C188" s="5">
        <v>0</v>
      </c>
    </row>
    <row r="189" spans="1:5" s="12" customFormat="1" x14ac:dyDescent="0.25">
      <c r="A189" s="13" t="s">
        <v>11</v>
      </c>
      <c r="B189" s="5">
        <v>392100</v>
      </c>
      <c r="C189" s="5">
        <v>273899.51</v>
      </c>
    </row>
    <row r="190" spans="1:5" s="12" customFormat="1" x14ac:dyDescent="0.25">
      <c r="A190" s="13" t="s">
        <v>12</v>
      </c>
      <c r="B190" s="5">
        <v>892300</v>
      </c>
      <c r="C190" s="5">
        <v>730950.48</v>
      </c>
    </row>
    <row r="191" spans="1:5" s="12" customFormat="1" x14ac:dyDescent="0.25">
      <c r="A191" s="10" t="s">
        <v>5</v>
      </c>
      <c r="B191" s="5">
        <v>210000</v>
      </c>
      <c r="C191" s="5">
        <v>60733.83</v>
      </c>
    </row>
    <row r="192" spans="1:5" s="12" customFormat="1" ht="25.5" x14ac:dyDescent="0.25">
      <c r="A192" s="10" t="s">
        <v>6</v>
      </c>
      <c r="B192" s="5">
        <v>743200</v>
      </c>
      <c r="C192" s="5">
        <v>14750</v>
      </c>
    </row>
    <row r="193" spans="1:5" s="12" customFormat="1" ht="25.5" x14ac:dyDescent="0.25">
      <c r="A193" s="10" t="s">
        <v>7</v>
      </c>
      <c r="B193" s="5">
        <v>2626400</v>
      </c>
      <c r="C193" s="5">
        <v>2219052.2800000003</v>
      </c>
    </row>
    <row r="194" spans="1:5" s="12" customFormat="1" x14ac:dyDescent="0.25">
      <c r="A194" s="14"/>
      <c r="B194" s="14"/>
      <c r="C194" s="14"/>
    </row>
    <row r="195" spans="1:5" s="12" customFormat="1" x14ac:dyDescent="0.25">
      <c r="A195" s="15" t="s">
        <v>0</v>
      </c>
      <c r="B195" s="15" t="s">
        <v>2</v>
      </c>
      <c r="C195" s="15" t="s">
        <v>3</v>
      </c>
    </row>
    <row r="196" spans="1:5" s="12" customFormat="1" x14ac:dyDescent="0.25">
      <c r="A196" s="15" t="s">
        <v>1</v>
      </c>
      <c r="B196" s="15">
        <v>2</v>
      </c>
      <c r="C196" s="15">
        <v>3</v>
      </c>
    </row>
    <row r="197" spans="1:5" s="12" customFormat="1" x14ac:dyDescent="0.25">
      <c r="A197" s="3" t="s">
        <v>36</v>
      </c>
      <c r="B197" s="73">
        <f>B199+B201+B202+B204+B205+B206+B207+B208+B209+B200+B203</f>
        <v>11371900</v>
      </c>
      <c r="C197" s="73">
        <f>C199+C201+C202+C205+C206+C207+C208+C209+C203+C204</f>
        <v>7486362.4099999992</v>
      </c>
    </row>
    <row r="198" spans="1:5" s="12" customFormat="1" x14ac:dyDescent="0.25">
      <c r="A198" s="10" t="s">
        <v>4</v>
      </c>
      <c r="B198" s="74"/>
      <c r="C198" s="74"/>
    </row>
    <row r="199" spans="1:5" s="12" customFormat="1" x14ac:dyDescent="0.25">
      <c r="A199" s="13" t="s">
        <v>8</v>
      </c>
      <c r="B199" s="101">
        <v>8208100</v>
      </c>
      <c r="C199" s="101">
        <v>5522389.5499999998</v>
      </c>
    </row>
    <row r="200" spans="1:5" s="12" customFormat="1" x14ac:dyDescent="0.25">
      <c r="A200" s="13" t="s">
        <v>13</v>
      </c>
      <c r="B200" s="101">
        <v>35000</v>
      </c>
      <c r="C200" s="101">
        <v>0</v>
      </c>
    </row>
    <row r="201" spans="1:5" s="12" customFormat="1" x14ac:dyDescent="0.25">
      <c r="A201" s="13" t="s">
        <v>9</v>
      </c>
      <c r="B201" s="101">
        <v>2478800</v>
      </c>
      <c r="C201" s="101">
        <v>1652412.73</v>
      </c>
      <c r="E201" s="91"/>
    </row>
    <row r="202" spans="1:5" s="12" customFormat="1" x14ac:dyDescent="0.25">
      <c r="A202" s="13" t="s">
        <v>10</v>
      </c>
      <c r="B202" s="79">
        <v>25600</v>
      </c>
      <c r="C202" s="79">
        <v>16187.37</v>
      </c>
    </row>
    <row r="203" spans="1:5" s="12" customFormat="1" ht="23.25" x14ac:dyDescent="0.25">
      <c r="A203" s="13" t="s">
        <v>14</v>
      </c>
      <c r="B203" s="101">
        <v>0</v>
      </c>
      <c r="C203" s="101">
        <v>0</v>
      </c>
    </row>
    <row r="204" spans="1:5" s="12" customFormat="1" x14ac:dyDescent="0.25">
      <c r="A204" s="13" t="s">
        <v>15</v>
      </c>
      <c r="B204" s="101">
        <v>115611</v>
      </c>
      <c r="C204" s="101">
        <v>42451.06</v>
      </c>
    </row>
    <row r="205" spans="1:5" s="12" customFormat="1" x14ac:dyDescent="0.25">
      <c r="A205" s="13" t="s">
        <v>11</v>
      </c>
      <c r="B205" s="101">
        <v>66400</v>
      </c>
      <c r="C205" s="101">
        <v>31093.8</v>
      </c>
    </row>
    <row r="206" spans="1:5" s="12" customFormat="1" x14ac:dyDescent="0.25">
      <c r="A206" s="13" t="s">
        <v>12</v>
      </c>
      <c r="B206" s="101">
        <v>53016</v>
      </c>
      <c r="C206" s="101">
        <v>42861.75</v>
      </c>
    </row>
    <row r="207" spans="1:5" s="12" customFormat="1" x14ac:dyDescent="0.25">
      <c r="A207" s="10" t="s">
        <v>5</v>
      </c>
      <c r="B207" s="101">
        <v>20000</v>
      </c>
      <c r="C207" s="101">
        <v>13296.16</v>
      </c>
    </row>
    <row r="208" spans="1:5" s="12" customFormat="1" ht="25.5" x14ac:dyDescent="0.25">
      <c r="A208" s="10" t="s">
        <v>6</v>
      </c>
      <c r="B208" s="101">
        <v>20000</v>
      </c>
      <c r="C208" s="101">
        <v>14300</v>
      </c>
    </row>
    <row r="209" spans="1:6" s="12" customFormat="1" ht="25.5" x14ac:dyDescent="0.25">
      <c r="A209" s="10" t="s">
        <v>7</v>
      </c>
      <c r="B209" s="101">
        <v>349373</v>
      </c>
      <c r="C209" s="101">
        <v>151369.99</v>
      </c>
    </row>
    <row r="210" spans="1:6" s="12" customFormat="1" x14ac:dyDescent="0.25">
      <c r="A210" s="10"/>
      <c r="B210" s="5"/>
      <c r="C210" s="5"/>
    </row>
    <row r="211" spans="1:6" s="12" customFormat="1" x14ac:dyDescent="0.25">
      <c r="A211" s="15" t="s">
        <v>0</v>
      </c>
      <c r="B211" s="15" t="s">
        <v>2</v>
      </c>
      <c r="C211" s="15" t="s">
        <v>3</v>
      </c>
    </row>
    <row r="212" spans="1:6" s="12" customFormat="1" x14ac:dyDescent="0.25">
      <c r="A212" s="15" t="s">
        <v>1</v>
      </c>
      <c r="B212" s="15">
        <v>2</v>
      </c>
      <c r="C212" s="15">
        <v>3</v>
      </c>
    </row>
    <row r="213" spans="1:6" s="12" customFormat="1" x14ac:dyDescent="0.25">
      <c r="A213" s="3" t="s">
        <v>31</v>
      </c>
      <c r="B213" s="73">
        <f>B215+B217+B218+B220+B221+B222+B223+B224+B216+B219</f>
        <v>7634900</v>
      </c>
      <c r="C213" s="73">
        <f>C215+C217+C218+C220+C221+C222+C223+C224+C219</f>
        <v>5683489.1600000001</v>
      </c>
    </row>
    <row r="214" spans="1:6" s="12" customFormat="1" x14ac:dyDescent="0.25">
      <c r="A214" s="10" t="s">
        <v>4</v>
      </c>
      <c r="B214" s="74"/>
      <c r="C214" s="74"/>
    </row>
    <row r="215" spans="1:6" s="12" customFormat="1" x14ac:dyDescent="0.25">
      <c r="A215" s="13" t="s">
        <v>8</v>
      </c>
      <c r="B215" s="101">
        <v>5602765</v>
      </c>
      <c r="C215" s="101">
        <v>4157548.85</v>
      </c>
    </row>
    <row r="216" spans="1:6" s="12" customFormat="1" x14ac:dyDescent="0.25">
      <c r="A216" s="13" t="s">
        <v>13</v>
      </c>
      <c r="B216" s="101"/>
      <c r="C216" s="101"/>
    </row>
    <row r="217" spans="1:6" s="12" customFormat="1" x14ac:dyDescent="0.25">
      <c r="A217" s="13" t="s">
        <v>9</v>
      </c>
      <c r="B217" s="101">
        <v>1692035</v>
      </c>
      <c r="C217" s="101">
        <v>1244538.4099999999</v>
      </c>
      <c r="F217" s="91"/>
    </row>
    <row r="218" spans="1:6" s="12" customFormat="1" x14ac:dyDescent="0.25">
      <c r="A218" s="13" t="s">
        <v>10</v>
      </c>
      <c r="B218" s="101">
        <v>10700</v>
      </c>
      <c r="C218" s="80">
        <v>7857.33</v>
      </c>
    </row>
    <row r="219" spans="1:6" s="12" customFormat="1" x14ac:dyDescent="0.25">
      <c r="A219" s="13" t="s">
        <v>30</v>
      </c>
      <c r="B219" s="101">
        <v>31854</v>
      </c>
      <c r="C219" s="101">
        <v>19655.240000000002</v>
      </c>
    </row>
    <row r="220" spans="1:6" s="12" customFormat="1" x14ac:dyDescent="0.25">
      <c r="A220" s="13" t="s">
        <v>11</v>
      </c>
      <c r="B220" s="101">
        <v>11717</v>
      </c>
      <c r="C220" s="101">
        <v>7550.02</v>
      </c>
    </row>
    <row r="221" spans="1:6" s="12" customFormat="1" x14ac:dyDescent="0.25">
      <c r="A221" s="13" t="s">
        <v>12</v>
      </c>
      <c r="B221" s="101">
        <v>84904</v>
      </c>
      <c r="C221" s="101">
        <v>52835.94</v>
      </c>
    </row>
    <row r="222" spans="1:6" s="12" customFormat="1" x14ac:dyDescent="0.25">
      <c r="A222" s="10" t="s">
        <v>5</v>
      </c>
      <c r="B222" s="101">
        <v>5700</v>
      </c>
      <c r="C222" s="101">
        <v>2330.0700000000002</v>
      </c>
    </row>
    <row r="223" spans="1:6" s="12" customFormat="1" ht="25.5" x14ac:dyDescent="0.25">
      <c r="A223" s="10" t="s">
        <v>6</v>
      </c>
      <c r="B223" s="101"/>
      <c r="C223" s="101"/>
    </row>
    <row r="224" spans="1:6" s="12" customFormat="1" ht="25.5" x14ac:dyDescent="0.25">
      <c r="A224" s="10" t="s">
        <v>7</v>
      </c>
      <c r="B224" s="101">
        <v>195225</v>
      </c>
      <c r="C224" s="101">
        <v>191173.3</v>
      </c>
    </row>
    <row r="225" spans="1:5" s="12" customFormat="1" x14ac:dyDescent="0.25">
      <c r="A225" s="14"/>
      <c r="B225" s="14"/>
      <c r="C225" s="14"/>
    </row>
    <row r="226" spans="1:5" s="12" customFormat="1" x14ac:dyDescent="0.25">
      <c r="A226" s="15" t="s">
        <v>0</v>
      </c>
      <c r="B226" s="15" t="s">
        <v>2</v>
      </c>
      <c r="C226" s="15" t="s">
        <v>3</v>
      </c>
    </row>
    <row r="227" spans="1:5" s="12" customFormat="1" x14ac:dyDescent="0.25">
      <c r="A227" s="15" t="s">
        <v>1</v>
      </c>
      <c r="B227" s="15">
        <v>2</v>
      </c>
      <c r="C227" s="15">
        <v>3</v>
      </c>
    </row>
    <row r="228" spans="1:5" s="12" customFormat="1" x14ac:dyDescent="0.25">
      <c r="A228" s="3" t="s">
        <v>32</v>
      </c>
      <c r="B228" s="73">
        <f>B230+B232+B233+B235+B236+B237+B238+B239+B231+B234</f>
        <v>13086900</v>
      </c>
      <c r="C228" s="73">
        <f>C230+C231+C232+C233+C235+C236+C237+C238+C239+C234</f>
        <v>9599452.8099999987</v>
      </c>
    </row>
    <row r="229" spans="1:5" s="12" customFormat="1" x14ac:dyDescent="0.25">
      <c r="A229" s="10" t="s">
        <v>4</v>
      </c>
      <c r="B229" s="74"/>
      <c r="C229" s="74"/>
    </row>
    <row r="230" spans="1:5" s="12" customFormat="1" x14ac:dyDescent="0.25">
      <c r="A230" s="13" t="s">
        <v>8</v>
      </c>
      <c r="B230" s="75">
        <v>8199000</v>
      </c>
      <c r="C230" s="75">
        <v>6163131.3300000001</v>
      </c>
    </row>
    <row r="231" spans="1:5" s="12" customFormat="1" x14ac:dyDescent="0.25">
      <c r="A231" s="13" t="s">
        <v>13</v>
      </c>
      <c r="B231" s="75">
        <v>232500</v>
      </c>
      <c r="C231" s="75">
        <v>143595.74</v>
      </c>
    </row>
    <row r="232" spans="1:5" s="12" customFormat="1" x14ac:dyDescent="0.25">
      <c r="A232" s="13" t="s">
        <v>9</v>
      </c>
      <c r="B232" s="75">
        <v>2476100</v>
      </c>
      <c r="C232" s="75">
        <v>1838065.26</v>
      </c>
    </row>
    <row r="233" spans="1:5" s="12" customFormat="1" x14ac:dyDescent="0.25">
      <c r="A233" s="13" t="s">
        <v>10</v>
      </c>
      <c r="B233" s="75">
        <v>27256</v>
      </c>
      <c r="C233" s="75">
        <v>18665.45</v>
      </c>
      <c r="E233" s="91"/>
    </row>
    <row r="234" spans="1:5" s="12" customFormat="1" x14ac:dyDescent="0.25">
      <c r="A234" s="13" t="s">
        <v>15</v>
      </c>
      <c r="B234" s="75">
        <v>69400</v>
      </c>
      <c r="C234" s="75">
        <v>26250.27</v>
      </c>
    </row>
    <row r="235" spans="1:5" s="12" customFormat="1" x14ac:dyDescent="0.25">
      <c r="A235" s="13" t="s">
        <v>11</v>
      </c>
      <c r="B235" s="75">
        <v>70860</v>
      </c>
      <c r="C235" s="75">
        <v>29610</v>
      </c>
    </row>
    <row r="236" spans="1:5" s="12" customFormat="1" x14ac:dyDescent="0.25">
      <c r="A236" s="13" t="s">
        <v>12</v>
      </c>
      <c r="B236" s="75">
        <v>320742</v>
      </c>
      <c r="C236" s="75">
        <v>276321.37</v>
      </c>
    </row>
    <row r="237" spans="1:5" s="12" customFormat="1" x14ac:dyDescent="0.25">
      <c r="A237" s="10" t="s">
        <v>5</v>
      </c>
      <c r="B237" s="75">
        <v>10100</v>
      </c>
      <c r="C237" s="75">
        <v>6365.03</v>
      </c>
    </row>
    <row r="238" spans="1:5" s="12" customFormat="1" ht="25.5" x14ac:dyDescent="0.25">
      <c r="A238" s="10" t="s">
        <v>6</v>
      </c>
      <c r="B238" s="75">
        <v>1206742</v>
      </c>
      <c r="C238" s="75">
        <v>690644</v>
      </c>
    </row>
    <row r="239" spans="1:5" s="12" customFormat="1" ht="25.5" x14ac:dyDescent="0.25">
      <c r="A239" s="10" t="s">
        <v>7</v>
      </c>
      <c r="B239" s="75">
        <v>474200</v>
      </c>
      <c r="C239" s="75">
        <v>406804.36</v>
      </c>
    </row>
    <row r="240" spans="1:5" s="12" customFormat="1" x14ac:dyDescent="0.25">
      <c r="A240" s="14"/>
      <c r="B240" s="14"/>
      <c r="C240" s="14"/>
    </row>
    <row r="241" spans="1:5" s="12" customFormat="1" x14ac:dyDescent="0.25">
      <c r="A241" s="15" t="s">
        <v>0</v>
      </c>
      <c r="B241" s="15" t="s">
        <v>2</v>
      </c>
      <c r="C241" s="15" t="s">
        <v>3</v>
      </c>
    </row>
    <row r="242" spans="1:5" s="12" customFormat="1" x14ac:dyDescent="0.25">
      <c r="A242" s="15" t="s">
        <v>1</v>
      </c>
      <c r="B242" s="15">
        <v>2</v>
      </c>
      <c r="C242" s="15">
        <v>3</v>
      </c>
    </row>
    <row r="243" spans="1:5" s="12" customFormat="1" ht="25.5" x14ac:dyDescent="0.25">
      <c r="A243" s="3" t="s">
        <v>34</v>
      </c>
      <c r="B243" s="8">
        <f>SUM(B245:B257)</f>
        <v>37612900</v>
      </c>
      <c r="C243" s="8">
        <f>SUM(C245:C257)</f>
        <v>29169903.239999998</v>
      </c>
    </row>
    <row r="244" spans="1:5" s="12" customFormat="1" x14ac:dyDescent="0.25">
      <c r="A244" s="10" t="s">
        <v>4</v>
      </c>
      <c r="B244" s="11"/>
      <c r="C244" s="11"/>
    </row>
    <row r="245" spans="1:5" s="12" customFormat="1" x14ac:dyDescent="0.25">
      <c r="A245" s="13" t="s">
        <v>8</v>
      </c>
      <c r="B245" s="104">
        <v>23613000</v>
      </c>
      <c r="C245" s="104">
        <v>17604904.059999999</v>
      </c>
    </row>
    <row r="246" spans="1:5" s="12" customFormat="1" x14ac:dyDescent="0.25">
      <c r="A246" s="13" t="s">
        <v>13</v>
      </c>
      <c r="B246" s="104">
        <v>93000</v>
      </c>
      <c r="C246" s="104">
        <v>57490</v>
      </c>
    </row>
    <row r="247" spans="1:5" s="12" customFormat="1" x14ac:dyDescent="0.25">
      <c r="A247" s="13" t="s">
        <v>9</v>
      </c>
      <c r="B247" s="104">
        <v>7076800</v>
      </c>
      <c r="C247" s="104">
        <v>5270329.67</v>
      </c>
    </row>
    <row r="248" spans="1:5" s="12" customFormat="1" x14ac:dyDescent="0.25">
      <c r="A248" s="13" t="s">
        <v>10</v>
      </c>
      <c r="B248" s="104">
        <v>0</v>
      </c>
      <c r="C248" s="104"/>
    </row>
    <row r="249" spans="1:5" s="12" customFormat="1" x14ac:dyDescent="0.25">
      <c r="A249" s="13" t="s">
        <v>15</v>
      </c>
      <c r="B249" s="104">
        <v>18612</v>
      </c>
      <c r="C249" s="104">
        <v>0</v>
      </c>
      <c r="E249" s="91"/>
    </row>
    <row r="250" spans="1:5" s="12" customFormat="1" x14ac:dyDescent="0.25">
      <c r="A250" s="13" t="s">
        <v>33</v>
      </c>
      <c r="B250" s="104">
        <v>0</v>
      </c>
      <c r="C250" s="104"/>
    </row>
    <row r="251" spans="1:5" s="12" customFormat="1" x14ac:dyDescent="0.25">
      <c r="A251" s="13" t="s">
        <v>11</v>
      </c>
      <c r="B251" s="104">
        <v>271800</v>
      </c>
      <c r="C251" s="104">
        <v>329711.8</v>
      </c>
    </row>
    <row r="252" spans="1:5" s="12" customFormat="1" x14ac:dyDescent="0.25">
      <c r="A252" s="13" t="s">
        <v>12</v>
      </c>
      <c r="B252" s="104">
        <v>671774</v>
      </c>
      <c r="C252" s="104">
        <v>482326.11</v>
      </c>
    </row>
    <row r="253" spans="1:5" s="12" customFormat="1" x14ac:dyDescent="0.25">
      <c r="A253" s="10" t="s">
        <v>5</v>
      </c>
      <c r="B253" s="104"/>
      <c r="C253" s="104"/>
    </row>
    <row r="254" spans="1:5" s="12" customFormat="1" ht="25.5" x14ac:dyDescent="0.25">
      <c r="A254" s="10" t="s">
        <v>6</v>
      </c>
      <c r="B254" s="104">
        <v>2953554</v>
      </c>
      <c r="C254" s="104">
        <v>2959724.6</v>
      </c>
    </row>
    <row r="255" spans="1:5" s="12" customFormat="1" ht="25.5" x14ac:dyDescent="0.25">
      <c r="A255" s="10" t="s">
        <v>7</v>
      </c>
      <c r="B255" s="104">
        <v>2732360</v>
      </c>
      <c r="C255" s="104">
        <v>2445667</v>
      </c>
    </row>
    <row r="256" spans="1:5" s="12" customFormat="1" x14ac:dyDescent="0.25">
      <c r="A256" s="6" t="s">
        <v>37</v>
      </c>
      <c r="B256" s="104">
        <v>95000</v>
      </c>
      <c r="C256" s="104"/>
    </row>
    <row r="257" spans="1:5" s="12" customFormat="1" x14ac:dyDescent="0.25">
      <c r="A257" s="6" t="s">
        <v>38</v>
      </c>
      <c r="B257" s="104">
        <v>87000</v>
      </c>
      <c r="C257" s="104">
        <v>19750</v>
      </c>
    </row>
    <row r="258" spans="1:5" s="12" customFormat="1" x14ac:dyDescent="0.25">
      <c r="A258" s="14"/>
      <c r="B258" s="14"/>
      <c r="C258" s="14"/>
    </row>
    <row r="259" spans="1:5" s="12" customFormat="1" x14ac:dyDescent="0.25">
      <c r="A259" s="15" t="s">
        <v>0</v>
      </c>
      <c r="B259" s="15" t="s">
        <v>2</v>
      </c>
      <c r="C259" s="15" t="s">
        <v>3</v>
      </c>
    </row>
    <row r="260" spans="1:5" s="12" customFormat="1" x14ac:dyDescent="0.25">
      <c r="A260" s="15" t="s">
        <v>1</v>
      </c>
      <c r="B260" s="15">
        <v>2</v>
      </c>
      <c r="C260" s="15">
        <v>3</v>
      </c>
    </row>
    <row r="261" spans="1:5" s="12" customFormat="1" ht="25.5" x14ac:dyDescent="0.25">
      <c r="A261" s="3" t="s">
        <v>39</v>
      </c>
      <c r="B261" s="8">
        <f>SUM(B263:B275)</f>
        <v>35888200</v>
      </c>
      <c r="C261" s="8">
        <f>SUM(C263:C274)</f>
        <v>27523600.559999995</v>
      </c>
    </row>
    <row r="262" spans="1:5" s="12" customFormat="1" x14ac:dyDescent="0.25">
      <c r="A262" s="10" t="s">
        <v>4</v>
      </c>
      <c r="B262" s="11"/>
      <c r="C262" s="11"/>
    </row>
    <row r="263" spans="1:5" s="12" customFormat="1" x14ac:dyDescent="0.25">
      <c r="A263" s="13" t="s">
        <v>8</v>
      </c>
      <c r="B263" s="5">
        <v>21723700</v>
      </c>
      <c r="C263" s="5">
        <v>16110300</v>
      </c>
    </row>
    <row r="264" spans="1:5" s="12" customFormat="1" x14ac:dyDescent="0.25">
      <c r="A264" s="13" t="s">
        <v>13</v>
      </c>
      <c r="B264" s="5">
        <v>226000</v>
      </c>
      <c r="C264" s="5">
        <v>205600</v>
      </c>
    </row>
    <row r="265" spans="1:5" s="12" customFormat="1" x14ac:dyDescent="0.25">
      <c r="A265" s="13" t="s">
        <v>9</v>
      </c>
      <c r="B265" s="5">
        <v>6489600</v>
      </c>
      <c r="C265" s="5">
        <v>4806390.5599999996</v>
      </c>
    </row>
    <row r="266" spans="1:5" s="12" customFormat="1" x14ac:dyDescent="0.25">
      <c r="A266" s="13" t="s">
        <v>10</v>
      </c>
      <c r="B266" s="5">
        <v>25480</v>
      </c>
      <c r="C266" s="5">
        <v>17056.739999999998</v>
      </c>
    </row>
    <row r="267" spans="1:5" s="12" customFormat="1" x14ac:dyDescent="0.25">
      <c r="A267" s="13" t="s">
        <v>15</v>
      </c>
      <c r="B267" s="5">
        <v>90562</v>
      </c>
      <c r="C267" s="5">
        <v>50461.399999999994</v>
      </c>
      <c r="E267" s="91"/>
    </row>
    <row r="268" spans="1:5" s="12" customFormat="1" x14ac:dyDescent="0.25">
      <c r="A268" s="13" t="s">
        <v>11</v>
      </c>
      <c r="B268" s="5">
        <v>789499.31</v>
      </c>
      <c r="C268" s="5">
        <v>607779.06000000006</v>
      </c>
    </row>
    <row r="269" spans="1:5" s="12" customFormat="1" x14ac:dyDescent="0.25">
      <c r="A269" s="13" t="s">
        <v>12</v>
      </c>
      <c r="B269" s="5">
        <v>1272120</v>
      </c>
      <c r="C269" s="5">
        <v>802817.38000000012</v>
      </c>
    </row>
    <row r="270" spans="1:5" s="12" customFormat="1" x14ac:dyDescent="0.25">
      <c r="A270" s="10" t="s">
        <v>5</v>
      </c>
      <c r="B270" s="5">
        <v>17000</v>
      </c>
      <c r="C270" s="5">
        <v>14110</v>
      </c>
    </row>
    <row r="271" spans="1:5" s="12" customFormat="1" ht="25.5" x14ac:dyDescent="0.25">
      <c r="A271" s="10" t="s">
        <v>6</v>
      </c>
      <c r="B271" s="5">
        <v>2629690</v>
      </c>
      <c r="C271" s="5">
        <v>2476619.4300000002</v>
      </c>
    </row>
    <row r="272" spans="1:5" s="12" customFormat="1" ht="25.5" x14ac:dyDescent="0.25">
      <c r="A272" s="10" t="s">
        <v>7</v>
      </c>
      <c r="B272" s="5">
        <v>2624548.69</v>
      </c>
      <c r="C272" s="5">
        <v>2432465.9900000002</v>
      </c>
    </row>
    <row r="273" spans="1:5" s="12" customFormat="1" x14ac:dyDescent="0.25">
      <c r="A273" s="6" t="s">
        <v>37</v>
      </c>
      <c r="B273" s="5"/>
      <c r="C273" s="6"/>
    </row>
    <row r="274" spans="1:5" s="12" customFormat="1" x14ac:dyDescent="0.25">
      <c r="A274" s="6" t="s">
        <v>38</v>
      </c>
      <c r="B274" s="5"/>
      <c r="C274" s="6"/>
    </row>
    <row r="275" spans="1:5" s="12" customFormat="1" x14ac:dyDescent="0.25">
      <c r="A275" s="14"/>
      <c r="B275" s="14"/>
      <c r="C275" s="14"/>
    </row>
    <row r="276" spans="1:5" s="12" customFormat="1" x14ac:dyDescent="0.25">
      <c r="A276" s="27" t="s">
        <v>0</v>
      </c>
      <c r="B276" s="27" t="s">
        <v>2</v>
      </c>
      <c r="C276" s="27" t="s">
        <v>3</v>
      </c>
    </row>
    <row r="277" spans="1:5" s="12" customFormat="1" ht="15.75" thickBot="1" x14ac:dyDescent="0.3">
      <c r="A277" s="27" t="s">
        <v>1</v>
      </c>
      <c r="B277" s="28" t="s">
        <v>40</v>
      </c>
      <c r="C277" s="28" t="s">
        <v>41</v>
      </c>
    </row>
    <row r="278" spans="1:5" s="12" customFormat="1" x14ac:dyDescent="0.25">
      <c r="A278" s="29" t="s">
        <v>42</v>
      </c>
      <c r="B278" s="81">
        <f>B280+B282+B283+B286+B287+B288+B289+B290+B281+B284+B285</f>
        <v>10683500</v>
      </c>
      <c r="C278" s="81">
        <f>C280+C282+C283+C286+C287+C288+C289+C290+C281+C284+C285</f>
        <v>6904763.4199999999</v>
      </c>
    </row>
    <row r="279" spans="1:5" s="12" customFormat="1" x14ac:dyDescent="0.25">
      <c r="A279" s="31" t="s">
        <v>4</v>
      </c>
      <c r="B279" s="82"/>
      <c r="C279" s="82"/>
    </row>
    <row r="280" spans="1:5" s="12" customFormat="1" x14ac:dyDescent="0.25">
      <c r="A280" s="33" t="s">
        <v>8</v>
      </c>
      <c r="B280" s="83">
        <v>6000000</v>
      </c>
      <c r="C280" s="83">
        <v>4470970.3600000003</v>
      </c>
    </row>
    <row r="281" spans="1:5" s="12" customFormat="1" x14ac:dyDescent="0.25">
      <c r="A281" s="33" t="s">
        <v>13</v>
      </c>
      <c r="B281" s="83">
        <v>0</v>
      </c>
      <c r="C281" s="83">
        <v>0</v>
      </c>
    </row>
    <row r="282" spans="1:5" s="12" customFormat="1" x14ac:dyDescent="0.25">
      <c r="A282" s="33" t="s">
        <v>9</v>
      </c>
      <c r="B282" s="83">
        <v>1800000</v>
      </c>
      <c r="C282" s="83">
        <v>1370406.93</v>
      </c>
    </row>
    <row r="283" spans="1:5" s="12" customFormat="1" x14ac:dyDescent="0.25">
      <c r="A283" s="33" t="s">
        <v>10</v>
      </c>
      <c r="B283" s="83">
        <v>11000</v>
      </c>
      <c r="C283" s="83">
        <v>4400</v>
      </c>
    </row>
    <row r="284" spans="1:5" s="12" customFormat="1" ht="23.25" x14ac:dyDescent="0.25">
      <c r="A284" s="33" t="s">
        <v>14</v>
      </c>
      <c r="B284" s="83">
        <v>0</v>
      </c>
      <c r="C284" s="83">
        <v>0</v>
      </c>
      <c r="E284" s="91"/>
    </row>
    <row r="285" spans="1:5" s="12" customFormat="1" x14ac:dyDescent="0.25">
      <c r="A285" s="13" t="s">
        <v>15</v>
      </c>
      <c r="B285" s="83">
        <v>229849.1</v>
      </c>
      <c r="C285" s="83">
        <v>104540.85</v>
      </c>
    </row>
    <row r="286" spans="1:5" s="12" customFormat="1" x14ac:dyDescent="0.25">
      <c r="A286" s="33" t="s">
        <v>11</v>
      </c>
      <c r="B286" s="83">
        <v>644660</v>
      </c>
      <c r="C286" s="83">
        <v>310184.89</v>
      </c>
    </row>
    <row r="287" spans="1:5" s="12" customFormat="1" x14ac:dyDescent="0.25">
      <c r="A287" s="33" t="s">
        <v>12</v>
      </c>
      <c r="B287" s="83">
        <v>1166046.1399999999</v>
      </c>
      <c r="C287" s="83">
        <v>144313.85999999999</v>
      </c>
    </row>
    <row r="288" spans="1:5" s="12" customFormat="1" x14ac:dyDescent="0.25">
      <c r="A288" s="31" t="s">
        <v>5</v>
      </c>
      <c r="B288" s="83">
        <v>0</v>
      </c>
      <c r="C288" s="83">
        <v>0</v>
      </c>
    </row>
    <row r="289" spans="1:6" s="12" customFormat="1" ht="25.5" x14ac:dyDescent="0.25">
      <c r="A289" s="31" t="s">
        <v>6</v>
      </c>
      <c r="B289" s="83">
        <v>0</v>
      </c>
      <c r="C289" s="83">
        <v>129025.78</v>
      </c>
    </row>
    <row r="290" spans="1:6" s="12" customFormat="1" ht="25.5" x14ac:dyDescent="0.25">
      <c r="A290" s="31" t="s">
        <v>7</v>
      </c>
      <c r="B290" s="83">
        <v>831944.76</v>
      </c>
      <c r="C290" s="83">
        <v>370920.75</v>
      </c>
    </row>
    <row r="291" spans="1:6" s="12" customFormat="1" x14ac:dyDescent="0.25">
      <c r="A291" s="31"/>
      <c r="B291" s="35"/>
      <c r="C291" s="35"/>
    </row>
    <row r="292" spans="1:6" s="12" customFormat="1" x14ac:dyDescent="0.25">
      <c r="A292" s="29" t="s">
        <v>43</v>
      </c>
      <c r="B292" s="81">
        <f>B294+B295+B296+B299+B300+B301+B302+B303+B297+B298</f>
        <v>18864200</v>
      </c>
      <c r="C292" s="81">
        <f>C294+C295+C296+C299+C300+C301+C302+C303+C297+C298</f>
        <v>15596080.279999999</v>
      </c>
    </row>
    <row r="293" spans="1:6" s="12" customFormat="1" x14ac:dyDescent="0.25">
      <c r="A293" s="36" t="s">
        <v>4</v>
      </c>
      <c r="B293" s="84"/>
      <c r="C293" s="84"/>
    </row>
    <row r="294" spans="1:6" s="12" customFormat="1" x14ac:dyDescent="0.25">
      <c r="A294" s="13" t="s">
        <v>8</v>
      </c>
      <c r="B294" s="104">
        <v>8906100</v>
      </c>
      <c r="C294" s="104">
        <v>7736494.5</v>
      </c>
    </row>
    <row r="295" spans="1:6" s="12" customFormat="1" x14ac:dyDescent="0.25">
      <c r="A295" s="13" t="s">
        <v>9</v>
      </c>
      <c r="B295" s="104">
        <v>2690456</v>
      </c>
      <c r="C295" s="83">
        <v>2337469.5099999998</v>
      </c>
    </row>
    <row r="296" spans="1:6" s="12" customFormat="1" x14ac:dyDescent="0.25">
      <c r="A296" s="13" t="s">
        <v>10</v>
      </c>
      <c r="B296" s="104">
        <v>32700</v>
      </c>
      <c r="C296" s="104">
        <v>24620.01</v>
      </c>
    </row>
    <row r="297" spans="1:6" s="12" customFormat="1" x14ac:dyDescent="0.25">
      <c r="A297" s="13" t="s">
        <v>44</v>
      </c>
      <c r="B297" s="104">
        <v>345000</v>
      </c>
      <c r="C297" s="104">
        <v>327500</v>
      </c>
      <c r="E297" s="91"/>
      <c r="F297" s="91"/>
    </row>
    <row r="298" spans="1:6" s="12" customFormat="1" x14ac:dyDescent="0.25">
      <c r="A298" s="13" t="s">
        <v>15</v>
      </c>
      <c r="B298" s="104">
        <v>1053960</v>
      </c>
      <c r="C298" s="104">
        <v>642497.32999999996</v>
      </c>
      <c r="E298" s="91"/>
      <c r="F298" s="91"/>
    </row>
    <row r="299" spans="1:6" s="12" customFormat="1" x14ac:dyDescent="0.25">
      <c r="A299" s="13" t="s">
        <v>11</v>
      </c>
      <c r="B299" s="104">
        <v>747600</v>
      </c>
      <c r="C299" s="104">
        <v>369932.43</v>
      </c>
    </row>
    <row r="300" spans="1:6" s="12" customFormat="1" x14ac:dyDescent="0.25">
      <c r="A300" s="13" t="s">
        <v>12</v>
      </c>
      <c r="B300" s="104">
        <v>3655550</v>
      </c>
      <c r="C300" s="104">
        <v>2724748.6</v>
      </c>
    </row>
    <row r="301" spans="1:6" s="12" customFormat="1" x14ac:dyDescent="0.25">
      <c r="A301" s="10" t="s">
        <v>5</v>
      </c>
      <c r="B301" s="85">
        <v>527300</v>
      </c>
      <c r="C301" s="85">
        <v>527300</v>
      </c>
    </row>
    <row r="302" spans="1:6" s="12" customFormat="1" ht="25.5" x14ac:dyDescent="0.25">
      <c r="A302" s="10" t="s">
        <v>6</v>
      </c>
      <c r="B302" s="104">
        <v>130790</v>
      </c>
      <c r="C302" s="104">
        <v>130775.6</v>
      </c>
    </row>
    <row r="303" spans="1:6" s="12" customFormat="1" ht="25.5" x14ac:dyDescent="0.25">
      <c r="A303" s="10" t="s">
        <v>7</v>
      </c>
      <c r="B303" s="104">
        <v>774744</v>
      </c>
      <c r="C303" s="104">
        <v>774742.3</v>
      </c>
    </row>
    <row r="304" spans="1:6" s="12" customFormat="1" x14ac:dyDescent="0.25">
      <c r="A304" s="14"/>
      <c r="B304" s="41"/>
      <c r="C304" s="41"/>
    </row>
    <row r="305" spans="1:6" s="12" customFormat="1" x14ac:dyDescent="0.25">
      <c r="A305" s="42" t="s">
        <v>45</v>
      </c>
      <c r="B305" s="87">
        <f>SUM(B307:B318)</f>
        <v>68508800</v>
      </c>
      <c r="C305" s="87">
        <f>SUM(C307:C318)</f>
        <v>44222738.789999999</v>
      </c>
    </row>
    <row r="306" spans="1:6" s="12" customFormat="1" x14ac:dyDescent="0.25">
      <c r="A306" s="44" t="s">
        <v>4</v>
      </c>
      <c r="B306" s="88"/>
      <c r="C306" s="88"/>
    </row>
    <row r="307" spans="1:6" s="12" customFormat="1" x14ac:dyDescent="0.25">
      <c r="A307" s="46" t="s">
        <v>8</v>
      </c>
      <c r="B307" s="103">
        <v>11213518.02</v>
      </c>
      <c r="C307" s="103">
        <v>8104935.6500000004</v>
      </c>
    </row>
    <row r="308" spans="1:6" s="12" customFormat="1" x14ac:dyDescent="0.25">
      <c r="A308" s="46" t="s">
        <v>9</v>
      </c>
      <c r="B308" s="103">
        <v>3386482.45</v>
      </c>
      <c r="C308" s="103">
        <v>2413861.4700000002</v>
      </c>
    </row>
    <row r="309" spans="1:6" s="12" customFormat="1" x14ac:dyDescent="0.25">
      <c r="A309" s="46" t="s">
        <v>10</v>
      </c>
      <c r="B309" s="103">
        <v>68600</v>
      </c>
      <c r="C309" s="103">
        <v>37899.589999999997</v>
      </c>
    </row>
    <row r="310" spans="1:6" s="12" customFormat="1" x14ac:dyDescent="0.25">
      <c r="A310" s="46" t="s">
        <v>44</v>
      </c>
      <c r="B310" s="103">
        <v>31124</v>
      </c>
      <c r="C310" s="103">
        <v>27418</v>
      </c>
    </row>
    <row r="311" spans="1:6" s="12" customFormat="1" x14ac:dyDescent="0.25">
      <c r="A311" s="46" t="s">
        <v>15</v>
      </c>
      <c r="B311" s="103">
        <v>126605.47</v>
      </c>
      <c r="C311" s="103">
        <v>39126.58</v>
      </c>
    </row>
    <row r="312" spans="1:6" s="12" customFormat="1" x14ac:dyDescent="0.25">
      <c r="A312" s="46" t="s">
        <v>11</v>
      </c>
      <c r="B312" s="103">
        <v>1436408</v>
      </c>
      <c r="C312" s="103">
        <v>1295607.73</v>
      </c>
      <c r="F312" s="91"/>
    </row>
    <row r="313" spans="1:6" s="12" customFormat="1" x14ac:dyDescent="0.25">
      <c r="A313" s="46" t="s">
        <v>12</v>
      </c>
      <c r="B313" s="103">
        <v>42960142.060000002</v>
      </c>
      <c r="C313" s="103">
        <v>27400891.370000001</v>
      </c>
    </row>
    <row r="314" spans="1:6" s="12" customFormat="1" x14ac:dyDescent="0.25">
      <c r="A314" s="48" t="s">
        <v>5</v>
      </c>
      <c r="B314" s="103">
        <v>22000</v>
      </c>
      <c r="C314" s="103">
        <f>1532+16500</f>
        <v>18032</v>
      </c>
    </row>
    <row r="315" spans="1:6" s="12" customFormat="1" ht="25.5" x14ac:dyDescent="0.25">
      <c r="A315" s="48" t="s">
        <v>6</v>
      </c>
      <c r="B315" s="103">
        <v>7100000</v>
      </c>
      <c r="C315" s="103">
        <v>2843460.4</v>
      </c>
    </row>
    <row r="316" spans="1:6" s="12" customFormat="1" ht="25.5" x14ac:dyDescent="0.25">
      <c r="A316" s="48" t="s">
        <v>7</v>
      </c>
      <c r="B316" s="103">
        <v>2128920</v>
      </c>
      <c r="C316" s="103">
        <v>2036217</v>
      </c>
    </row>
    <row r="317" spans="1:6" s="12" customFormat="1" x14ac:dyDescent="0.25">
      <c r="A317" s="49" t="s">
        <v>47</v>
      </c>
      <c r="B317" s="103">
        <v>35000</v>
      </c>
      <c r="C317" s="103">
        <v>5289</v>
      </c>
    </row>
    <row r="318" spans="1:6" s="12" customFormat="1" x14ac:dyDescent="0.25">
      <c r="A318" s="14"/>
      <c r="B318" s="86"/>
      <c r="C318" s="86"/>
    </row>
    <row r="319" spans="1:6" s="12" customFormat="1" x14ac:dyDescent="0.25">
      <c r="A319" s="3" t="s">
        <v>46</v>
      </c>
      <c r="B319" s="43">
        <f>SUM(B321:B331)</f>
        <v>8072000</v>
      </c>
      <c r="C319" s="43">
        <f>SUM(C321:C331)</f>
        <v>5036540.6488400009</v>
      </c>
    </row>
    <row r="320" spans="1:6" s="12" customFormat="1" x14ac:dyDescent="0.25">
      <c r="A320" s="10" t="s">
        <v>4</v>
      </c>
      <c r="B320" s="50"/>
      <c r="C320" s="50"/>
    </row>
    <row r="321" spans="1:11" s="12" customFormat="1" x14ac:dyDescent="0.25">
      <c r="A321" s="13" t="s">
        <v>8</v>
      </c>
      <c r="B321" s="51">
        <v>2660580</v>
      </c>
      <c r="C321" s="51">
        <v>2728648.32</v>
      </c>
    </row>
    <row r="322" spans="1:11" s="12" customFormat="1" x14ac:dyDescent="0.25">
      <c r="A322" s="13" t="s">
        <v>47</v>
      </c>
      <c r="B322" s="51">
        <v>75600</v>
      </c>
      <c r="C322" s="51">
        <v>11300</v>
      </c>
    </row>
    <row r="323" spans="1:11" s="12" customFormat="1" x14ac:dyDescent="0.25">
      <c r="A323" s="13" t="s">
        <v>9</v>
      </c>
      <c r="B323" s="51">
        <v>803500</v>
      </c>
      <c r="C323" s="51">
        <v>838353.12884000014</v>
      </c>
      <c r="E323" s="91"/>
    </row>
    <row r="324" spans="1:11" s="12" customFormat="1" x14ac:dyDescent="0.25">
      <c r="A324" s="13" t="s">
        <v>10</v>
      </c>
      <c r="B324" s="51">
        <v>50000</v>
      </c>
      <c r="C324" s="51">
        <v>35218.47</v>
      </c>
    </row>
    <row r="325" spans="1:11" s="12" customFormat="1" x14ac:dyDescent="0.25">
      <c r="A325" s="13" t="s">
        <v>44</v>
      </c>
      <c r="B325" s="51">
        <v>234000</v>
      </c>
      <c r="C325" s="51">
        <v>0</v>
      </c>
    </row>
    <row r="326" spans="1:11" s="12" customFormat="1" x14ac:dyDescent="0.25">
      <c r="A326" s="13" t="s">
        <v>15</v>
      </c>
      <c r="B326" s="51">
        <v>190000</v>
      </c>
      <c r="C326" s="51">
        <v>44726.43</v>
      </c>
    </row>
    <row r="327" spans="1:11" s="12" customFormat="1" x14ac:dyDescent="0.25">
      <c r="A327" s="13" t="s">
        <v>11</v>
      </c>
      <c r="B327" s="51">
        <v>600000</v>
      </c>
      <c r="C327" s="51">
        <v>289040.38</v>
      </c>
    </row>
    <row r="328" spans="1:11" s="12" customFormat="1" x14ac:dyDescent="0.25">
      <c r="A328" s="13" t="s">
        <v>12</v>
      </c>
      <c r="B328" s="51">
        <v>1246100</v>
      </c>
      <c r="C328" s="51">
        <v>923470.42000000051</v>
      </c>
    </row>
    <row r="329" spans="1:11" s="12" customFormat="1" x14ac:dyDescent="0.25">
      <c r="A329" s="10" t="s">
        <v>5</v>
      </c>
      <c r="B329" s="51">
        <v>10900</v>
      </c>
      <c r="C329" s="51">
        <v>0</v>
      </c>
    </row>
    <row r="330" spans="1:11" s="12" customFormat="1" ht="25.5" x14ac:dyDescent="0.25">
      <c r="A330" s="10" t="s">
        <v>6</v>
      </c>
      <c r="B330" s="51">
        <v>1661320</v>
      </c>
      <c r="C330" s="51">
        <v>96400</v>
      </c>
    </row>
    <row r="331" spans="1:11" s="12" customFormat="1" ht="25.5" x14ac:dyDescent="0.25">
      <c r="A331" s="10" t="s">
        <v>7</v>
      </c>
      <c r="B331" s="51">
        <v>540000</v>
      </c>
      <c r="C331" s="51">
        <v>69383.5</v>
      </c>
      <c r="K331" s="12" t="s">
        <v>50</v>
      </c>
    </row>
    <row r="332" spans="1:11" s="12" customFormat="1" x14ac:dyDescent="0.25">
      <c r="A332" s="52"/>
      <c r="B332" s="53"/>
      <c r="C332" s="53"/>
    </row>
    <row r="333" spans="1:11" s="12" customFormat="1" x14ac:dyDescent="0.25">
      <c r="A333" s="29" t="s">
        <v>48</v>
      </c>
      <c r="B333" s="43">
        <f>SUM(B335:B345)</f>
        <v>12649200</v>
      </c>
      <c r="C333" s="43">
        <f>SUM(C335:C345)</f>
        <v>9815422.4700000007</v>
      </c>
      <c r="K333" s="12" t="s">
        <v>50</v>
      </c>
    </row>
    <row r="334" spans="1:11" s="12" customFormat="1" x14ac:dyDescent="0.25">
      <c r="A334" s="55" t="s">
        <v>4</v>
      </c>
      <c r="B334" s="90"/>
      <c r="C334" s="90"/>
    </row>
    <row r="335" spans="1:11" s="12" customFormat="1" x14ac:dyDescent="0.25">
      <c r="A335" s="56" t="s">
        <v>8</v>
      </c>
      <c r="B335" s="51">
        <v>5300998.42</v>
      </c>
      <c r="C335" s="51">
        <v>5050145.3</v>
      </c>
    </row>
    <row r="336" spans="1:11" s="12" customFormat="1" x14ac:dyDescent="0.25">
      <c r="A336" s="13" t="s">
        <v>47</v>
      </c>
      <c r="B336" s="51">
        <v>250000</v>
      </c>
      <c r="C336" s="51">
        <v>154155</v>
      </c>
    </row>
    <row r="337" spans="1:5" s="12" customFormat="1" x14ac:dyDescent="0.25">
      <c r="A337" s="13" t="s">
        <v>9</v>
      </c>
      <c r="B337" s="51">
        <v>1600901.58</v>
      </c>
      <c r="C337" s="51">
        <v>1524548.39</v>
      </c>
    </row>
    <row r="338" spans="1:5" s="12" customFormat="1" x14ac:dyDescent="0.25">
      <c r="A338" s="13" t="s">
        <v>10</v>
      </c>
      <c r="B338" s="51">
        <v>80000</v>
      </c>
      <c r="C338" s="51">
        <v>39977.870000000003</v>
      </c>
      <c r="E338" s="91"/>
    </row>
    <row r="339" spans="1:5" s="12" customFormat="1" x14ac:dyDescent="0.25">
      <c r="A339" s="13" t="s">
        <v>44</v>
      </c>
      <c r="B339" s="51"/>
      <c r="C339" s="51"/>
    </row>
    <row r="340" spans="1:5" s="12" customFormat="1" x14ac:dyDescent="0.25">
      <c r="A340" s="13" t="s">
        <v>15</v>
      </c>
      <c r="B340" s="51">
        <v>650000</v>
      </c>
      <c r="C340" s="51">
        <v>226791.83</v>
      </c>
    </row>
    <row r="341" spans="1:5" s="12" customFormat="1" x14ac:dyDescent="0.25">
      <c r="A341" s="13" t="s">
        <v>11</v>
      </c>
      <c r="B341" s="51">
        <v>1269800</v>
      </c>
      <c r="C341" s="51">
        <v>1225969.6000000001</v>
      </c>
    </row>
    <row r="342" spans="1:5" s="12" customFormat="1" x14ac:dyDescent="0.25">
      <c r="A342" s="57" t="s">
        <v>12</v>
      </c>
      <c r="B342" s="51">
        <v>905000</v>
      </c>
      <c r="C342" s="51">
        <v>318091.19</v>
      </c>
    </row>
    <row r="343" spans="1:5" s="12" customFormat="1" x14ac:dyDescent="0.25">
      <c r="A343" s="10" t="s">
        <v>5</v>
      </c>
      <c r="B343" s="51">
        <v>10000</v>
      </c>
      <c r="C343" s="51">
        <v>2027</v>
      </c>
    </row>
    <row r="344" spans="1:5" s="12" customFormat="1" ht="25.5" x14ac:dyDescent="0.25">
      <c r="A344" s="10" t="s">
        <v>6</v>
      </c>
      <c r="B344" s="51">
        <v>1380000</v>
      </c>
      <c r="C344" s="51">
        <v>560910.23</v>
      </c>
    </row>
    <row r="345" spans="1:5" s="12" customFormat="1" ht="25.5" x14ac:dyDescent="0.25">
      <c r="A345" s="10" t="s">
        <v>7</v>
      </c>
      <c r="B345" s="51">
        <v>1202500</v>
      </c>
      <c r="C345" s="51">
        <v>712806.06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4"/>
  <sheetViews>
    <sheetView topLeftCell="A197" workbookViewId="0">
      <selection activeCell="H214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38" width="9.140625" style="7"/>
    <col min="139" max="139" width="20.140625" style="7" customWidth="1"/>
    <col min="140" max="140" width="4" style="7" customWidth="1"/>
    <col min="141" max="141" width="19.5703125" style="7" customWidth="1"/>
    <col min="142" max="149" width="11" style="7" customWidth="1"/>
    <col min="150" max="394" width="9.140625" style="7"/>
    <col min="395" max="395" width="20.140625" style="7" customWidth="1"/>
    <col min="396" max="396" width="4" style="7" customWidth="1"/>
    <col min="397" max="397" width="19.5703125" style="7" customWidth="1"/>
    <col min="398" max="405" width="11" style="7" customWidth="1"/>
    <col min="406" max="650" width="9.140625" style="7"/>
    <col min="651" max="651" width="20.140625" style="7" customWidth="1"/>
    <col min="652" max="652" width="4" style="7" customWidth="1"/>
    <col min="653" max="653" width="19.5703125" style="7" customWidth="1"/>
    <col min="654" max="661" width="11" style="7" customWidth="1"/>
    <col min="662" max="906" width="9.140625" style="7"/>
    <col min="907" max="907" width="20.140625" style="7" customWidth="1"/>
    <col min="908" max="908" width="4" style="7" customWidth="1"/>
    <col min="909" max="909" width="19.5703125" style="7" customWidth="1"/>
    <col min="910" max="917" width="11" style="7" customWidth="1"/>
    <col min="918" max="1162" width="9.140625" style="7"/>
    <col min="1163" max="1163" width="20.140625" style="7" customWidth="1"/>
    <col min="1164" max="1164" width="4" style="7" customWidth="1"/>
    <col min="1165" max="1165" width="19.5703125" style="7" customWidth="1"/>
    <col min="1166" max="1173" width="11" style="7" customWidth="1"/>
    <col min="1174" max="1418" width="9.140625" style="7"/>
    <col min="1419" max="1419" width="20.140625" style="7" customWidth="1"/>
    <col min="1420" max="1420" width="4" style="7" customWidth="1"/>
    <col min="1421" max="1421" width="19.5703125" style="7" customWidth="1"/>
    <col min="1422" max="1429" width="11" style="7" customWidth="1"/>
    <col min="1430" max="1674" width="9.140625" style="7"/>
    <col min="1675" max="1675" width="20.140625" style="7" customWidth="1"/>
    <col min="1676" max="1676" width="4" style="7" customWidth="1"/>
    <col min="1677" max="1677" width="19.5703125" style="7" customWidth="1"/>
    <col min="1678" max="1685" width="11" style="7" customWidth="1"/>
    <col min="1686" max="1930" width="9.140625" style="7"/>
    <col min="1931" max="1931" width="20.140625" style="7" customWidth="1"/>
    <col min="1932" max="1932" width="4" style="7" customWidth="1"/>
    <col min="1933" max="1933" width="19.5703125" style="7" customWidth="1"/>
    <col min="1934" max="1941" width="11" style="7" customWidth="1"/>
    <col min="1942" max="2186" width="9.140625" style="7"/>
    <col min="2187" max="2187" width="20.140625" style="7" customWidth="1"/>
    <col min="2188" max="2188" width="4" style="7" customWidth="1"/>
    <col min="2189" max="2189" width="19.5703125" style="7" customWidth="1"/>
    <col min="2190" max="2197" width="11" style="7" customWidth="1"/>
    <col min="2198" max="2442" width="9.140625" style="7"/>
    <col min="2443" max="2443" width="20.140625" style="7" customWidth="1"/>
    <col min="2444" max="2444" width="4" style="7" customWidth="1"/>
    <col min="2445" max="2445" width="19.5703125" style="7" customWidth="1"/>
    <col min="2446" max="2453" width="11" style="7" customWidth="1"/>
    <col min="2454" max="2698" width="9.140625" style="7"/>
    <col min="2699" max="2699" width="20.140625" style="7" customWidth="1"/>
    <col min="2700" max="2700" width="4" style="7" customWidth="1"/>
    <col min="2701" max="2701" width="19.5703125" style="7" customWidth="1"/>
    <col min="2702" max="2709" width="11" style="7" customWidth="1"/>
    <col min="2710" max="2954" width="9.140625" style="7"/>
    <col min="2955" max="2955" width="20.140625" style="7" customWidth="1"/>
    <col min="2956" max="2956" width="4" style="7" customWidth="1"/>
    <col min="2957" max="2957" width="19.5703125" style="7" customWidth="1"/>
    <col min="2958" max="2965" width="11" style="7" customWidth="1"/>
    <col min="2966" max="3210" width="9.140625" style="7"/>
    <col min="3211" max="3211" width="20.140625" style="7" customWidth="1"/>
    <col min="3212" max="3212" width="4" style="7" customWidth="1"/>
    <col min="3213" max="3213" width="19.5703125" style="7" customWidth="1"/>
    <col min="3214" max="3221" width="11" style="7" customWidth="1"/>
    <col min="3222" max="3466" width="9.140625" style="7"/>
    <col min="3467" max="3467" width="20.140625" style="7" customWidth="1"/>
    <col min="3468" max="3468" width="4" style="7" customWidth="1"/>
    <col min="3469" max="3469" width="19.5703125" style="7" customWidth="1"/>
    <col min="3470" max="3477" width="11" style="7" customWidth="1"/>
    <col min="3478" max="3722" width="9.140625" style="7"/>
    <col min="3723" max="3723" width="20.140625" style="7" customWidth="1"/>
    <col min="3724" max="3724" width="4" style="7" customWidth="1"/>
    <col min="3725" max="3725" width="19.5703125" style="7" customWidth="1"/>
    <col min="3726" max="3733" width="11" style="7" customWidth="1"/>
    <col min="3734" max="3978" width="9.140625" style="7"/>
    <col min="3979" max="3979" width="20.140625" style="7" customWidth="1"/>
    <col min="3980" max="3980" width="4" style="7" customWidth="1"/>
    <col min="3981" max="3981" width="19.5703125" style="7" customWidth="1"/>
    <col min="3982" max="3989" width="11" style="7" customWidth="1"/>
    <col min="3990" max="4234" width="9.140625" style="7"/>
    <col min="4235" max="4235" width="20.140625" style="7" customWidth="1"/>
    <col min="4236" max="4236" width="4" style="7" customWidth="1"/>
    <col min="4237" max="4237" width="19.5703125" style="7" customWidth="1"/>
    <col min="4238" max="4245" width="11" style="7" customWidth="1"/>
    <col min="4246" max="4490" width="9.140625" style="7"/>
    <col min="4491" max="4491" width="20.140625" style="7" customWidth="1"/>
    <col min="4492" max="4492" width="4" style="7" customWidth="1"/>
    <col min="4493" max="4493" width="19.5703125" style="7" customWidth="1"/>
    <col min="4494" max="4501" width="11" style="7" customWidth="1"/>
    <col min="4502" max="4746" width="9.140625" style="7"/>
    <col min="4747" max="4747" width="20.140625" style="7" customWidth="1"/>
    <col min="4748" max="4748" width="4" style="7" customWidth="1"/>
    <col min="4749" max="4749" width="19.5703125" style="7" customWidth="1"/>
    <col min="4750" max="4757" width="11" style="7" customWidth="1"/>
    <col min="4758" max="5002" width="9.140625" style="7"/>
    <col min="5003" max="5003" width="20.140625" style="7" customWidth="1"/>
    <col min="5004" max="5004" width="4" style="7" customWidth="1"/>
    <col min="5005" max="5005" width="19.5703125" style="7" customWidth="1"/>
    <col min="5006" max="5013" width="11" style="7" customWidth="1"/>
    <col min="5014" max="5258" width="9.140625" style="7"/>
    <col min="5259" max="5259" width="20.140625" style="7" customWidth="1"/>
    <col min="5260" max="5260" width="4" style="7" customWidth="1"/>
    <col min="5261" max="5261" width="19.5703125" style="7" customWidth="1"/>
    <col min="5262" max="5269" width="11" style="7" customWidth="1"/>
    <col min="5270" max="5514" width="9.140625" style="7"/>
    <col min="5515" max="5515" width="20.140625" style="7" customWidth="1"/>
    <col min="5516" max="5516" width="4" style="7" customWidth="1"/>
    <col min="5517" max="5517" width="19.5703125" style="7" customWidth="1"/>
    <col min="5518" max="5525" width="11" style="7" customWidth="1"/>
    <col min="5526" max="5770" width="9.140625" style="7"/>
    <col min="5771" max="5771" width="20.140625" style="7" customWidth="1"/>
    <col min="5772" max="5772" width="4" style="7" customWidth="1"/>
    <col min="5773" max="5773" width="19.5703125" style="7" customWidth="1"/>
    <col min="5774" max="5781" width="11" style="7" customWidth="1"/>
    <col min="5782" max="6026" width="9.140625" style="7"/>
    <col min="6027" max="6027" width="20.140625" style="7" customWidth="1"/>
    <col min="6028" max="6028" width="4" style="7" customWidth="1"/>
    <col min="6029" max="6029" width="19.5703125" style="7" customWidth="1"/>
    <col min="6030" max="6037" width="11" style="7" customWidth="1"/>
    <col min="6038" max="6282" width="9.140625" style="7"/>
    <col min="6283" max="6283" width="20.140625" style="7" customWidth="1"/>
    <col min="6284" max="6284" width="4" style="7" customWidth="1"/>
    <col min="6285" max="6285" width="19.5703125" style="7" customWidth="1"/>
    <col min="6286" max="6293" width="11" style="7" customWidth="1"/>
    <col min="6294" max="6538" width="9.140625" style="7"/>
    <col min="6539" max="6539" width="20.140625" style="7" customWidth="1"/>
    <col min="6540" max="6540" width="4" style="7" customWidth="1"/>
    <col min="6541" max="6541" width="19.5703125" style="7" customWidth="1"/>
    <col min="6542" max="6549" width="11" style="7" customWidth="1"/>
    <col min="6550" max="6794" width="9.140625" style="7"/>
    <col min="6795" max="6795" width="20.140625" style="7" customWidth="1"/>
    <col min="6796" max="6796" width="4" style="7" customWidth="1"/>
    <col min="6797" max="6797" width="19.5703125" style="7" customWidth="1"/>
    <col min="6798" max="6805" width="11" style="7" customWidth="1"/>
    <col min="6806" max="7050" width="9.140625" style="7"/>
    <col min="7051" max="7051" width="20.140625" style="7" customWidth="1"/>
    <col min="7052" max="7052" width="4" style="7" customWidth="1"/>
    <col min="7053" max="7053" width="19.5703125" style="7" customWidth="1"/>
    <col min="7054" max="7061" width="11" style="7" customWidth="1"/>
    <col min="7062" max="7306" width="9.140625" style="7"/>
    <col min="7307" max="7307" width="20.140625" style="7" customWidth="1"/>
    <col min="7308" max="7308" width="4" style="7" customWidth="1"/>
    <col min="7309" max="7309" width="19.5703125" style="7" customWidth="1"/>
    <col min="7310" max="7317" width="11" style="7" customWidth="1"/>
    <col min="7318" max="7562" width="9.140625" style="7"/>
    <col min="7563" max="7563" width="20.140625" style="7" customWidth="1"/>
    <col min="7564" max="7564" width="4" style="7" customWidth="1"/>
    <col min="7565" max="7565" width="19.5703125" style="7" customWidth="1"/>
    <col min="7566" max="7573" width="11" style="7" customWidth="1"/>
    <col min="7574" max="7818" width="9.140625" style="7"/>
    <col min="7819" max="7819" width="20.140625" style="7" customWidth="1"/>
    <col min="7820" max="7820" width="4" style="7" customWidth="1"/>
    <col min="7821" max="7821" width="19.5703125" style="7" customWidth="1"/>
    <col min="7822" max="7829" width="11" style="7" customWidth="1"/>
    <col min="7830" max="8074" width="9.140625" style="7"/>
    <col min="8075" max="8075" width="20.140625" style="7" customWidth="1"/>
    <col min="8076" max="8076" width="4" style="7" customWidth="1"/>
    <col min="8077" max="8077" width="19.5703125" style="7" customWidth="1"/>
    <col min="8078" max="8085" width="11" style="7" customWidth="1"/>
    <col min="8086" max="8330" width="9.140625" style="7"/>
    <col min="8331" max="8331" width="20.140625" style="7" customWidth="1"/>
    <col min="8332" max="8332" width="4" style="7" customWidth="1"/>
    <col min="8333" max="8333" width="19.5703125" style="7" customWidth="1"/>
    <col min="8334" max="8341" width="11" style="7" customWidth="1"/>
    <col min="8342" max="8586" width="9.140625" style="7"/>
    <col min="8587" max="8587" width="20.140625" style="7" customWidth="1"/>
    <col min="8588" max="8588" width="4" style="7" customWidth="1"/>
    <col min="8589" max="8589" width="19.5703125" style="7" customWidth="1"/>
    <col min="8590" max="8597" width="11" style="7" customWidth="1"/>
    <col min="8598" max="8842" width="9.140625" style="7"/>
    <col min="8843" max="8843" width="20.140625" style="7" customWidth="1"/>
    <col min="8844" max="8844" width="4" style="7" customWidth="1"/>
    <col min="8845" max="8845" width="19.5703125" style="7" customWidth="1"/>
    <col min="8846" max="8853" width="11" style="7" customWidth="1"/>
    <col min="8854" max="9098" width="9.140625" style="7"/>
    <col min="9099" max="9099" width="20.140625" style="7" customWidth="1"/>
    <col min="9100" max="9100" width="4" style="7" customWidth="1"/>
    <col min="9101" max="9101" width="19.5703125" style="7" customWidth="1"/>
    <col min="9102" max="9109" width="11" style="7" customWidth="1"/>
    <col min="9110" max="9354" width="9.140625" style="7"/>
    <col min="9355" max="9355" width="20.140625" style="7" customWidth="1"/>
    <col min="9356" max="9356" width="4" style="7" customWidth="1"/>
    <col min="9357" max="9357" width="19.5703125" style="7" customWidth="1"/>
    <col min="9358" max="9365" width="11" style="7" customWidth="1"/>
    <col min="9366" max="9610" width="9.140625" style="7"/>
    <col min="9611" max="9611" width="20.140625" style="7" customWidth="1"/>
    <col min="9612" max="9612" width="4" style="7" customWidth="1"/>
    <col min="9613" max="9613" width="19.5703125" style="7" customWidth="1"/>
    <col min="9614" max="9621" width="11" style="7" customWidth="1"/>
    <col min="9622" max="9866" width="9.140625" style="7"/>
    <col min="9867" max="9867" width="20.140625" style="7" customWidth="1"/>
    <col min="9868" max="9868" width="4" style="7" customWidth="1"/>
    <col min="9869" max="9869" width="19.5703125" style="7" customWidth="1"/>
    <col min="9870" max="9877" width="11" style="7" customWidth="1"/>
    <col min="9878" max="10122" width="9.140625" style="7"/>
    <col min="10123" max="10123" width="20.140625" style="7" customWidth="1"/>
    <col min="10124" max="10124" width="4" style="7" customWidth="1"/>
    <col min="10125" max="10125" width="19.5703125" style="7" customWidth="1"/>
    <col min="10126" max="10133" width="11" style="7" customWidth="1"/>
    <col min="10134" max="10378" width="9.140625" style="7"/>
    <col min="10379" max="10379" width="20.140625" style="7" customWidth="1"/>
    <col min="10380" max="10380" width="4" style="7" customWidth="1"/>
    <col min="10381" max="10381" width="19.5703125" style="7" customWidth="1"/>
    <col min="10382" max="10389" width="11" style="7" customWidth="1"/>
    <col min="10390" max="10634" width="9.140625" style="7"/>
    <col min="10635" max="10635" width="20.140625" style="7" customWidth="1"/>
    <col min="10636" max="10636" width="4" style="7" customWidth="1"/>
    <col min="10637" max="10637" width="19.5703125" style="7" customWidth="1"/>
    <col min="10638" max="10645" width="11" style="7" customWidth="1"/>
    <col min="10646" max="10890" width="9.140625" style="7"/>
    <col min="10891" max="10891" width="20.140625" style="7" customWidth="1"/>
    <col min="10892" max="10892" width="4" style="7" customWidth="1"/>
    <col min="10893" max="10893" width="19.5703125" style="7" customWidth="1"/>
    <col min="10894" max="10901" width="11" style="7" customWidth="1"/>
    <col min="10902" max="11146" width="9.140625" style="7"/>
    <col min="11147" max="11147" width="20.140625" style="7" customWidth="1"/>
    <col min="11148" max="11148" width="4" style="7" customWidth="1"/>
    <col min="11149" max="11149" width="19.5703125" style="7" customWidth="1"/>
    <col min="11150" max="11157" width="11" style="7" customWidth="1"/>
    <col min="11158" max="11402" width="9.140625" style="7"/>
    <col min="11403" max="11403" width="20.140625" style="7" customWidth="1"/>
    <col min="11404" max="11404" width="4" style="7" customWidth="1"/>
    <col min="11405" max="11405" width="19.5703125" style="7" customWidth="1"/>
    <col min="11406" max="11413" width="11" style="7" customWidth="1"/>
    <col min="11414" max="11658" width="9.140625" style="7"/>
    <col min="11659" max="11659" width="20.140625" style="7" customWidth="1"/>
    <col min="11660" max="11660" width="4" style="7" customWidth="1"/>
    <col min="11661" max="11661" width="19.5703125" style="7" customWidth="1"/>
    <col min="11662" max="11669" width="11" style="7" customWidth="1"/>
    <col min="11670" max="11914" width="9.140625" style="7"/>
    <col min="11915" max="11915" width="20.140625" style="7" customWidth="1"/>
    <col min="11916" max="11916" width="4" style="7" customWidth="1"/>
    <col min="11917" max="11917" width="19.5703125" style="7" customWidth="1"/>
    <col min="11918" max="11925" width="11" style="7" customWidth="1"/>
    <col min="11926" max="12170" width="9.140625" style="7"/>
    <col min="12171" max="12171" width="20.140625" style="7" customWidth="1"/>
    <col min="12172" max="12172" width="4" style="7" customWidth="1"/>
    <col min="12173" max="12173" width="19.5703125" style="7" customWidth="1"/>
    <col min="12174" max="12181" width="11" style="7" customWidth="1"/>
    <col min="12182" max="12426" width="9.140625" style="7"/>
    <col min="12427" max="12427" width="20.140625" style="7" customWidth="1"/>
    <col min="12428" max="12428" width="4" style="7" customWidth="1"/>
    <col min="12429" max="12429" width="19.5703125" style="7" customWidth="1"/>
    <col min="12430" max="12437" width="11" style="7" customWidth="1"/>
    <col min="12438" max="12682" width="9.140625" style="7"/>
    <col min="12683" max="12683" width="20.140625" style="7" customWidth="1"/>
    <col min="12684" max="12684" width="4" style="7" customWidth="1"/>
    <col min="12685" max="12685" width="19.5703125" style="7" customWidth="1"/>
    <col min="12686" max="12693" width="11" style="7" customWidth="1"/>
    <col min="12694" max="12938" width="9.140625" style="7"/>
    <col min="12939" max="12939" width="20.140625" style="7" customWidth="1"/>
    <col min="12940" max="12940" width="4" style="7" customWidth="1"/>
    <col min="12941" max="12941" width="19.5703125" style="7" customWidth="1"/>
    <col min="12942" max="12949" width="11" style="7" customWidth="1"/>
    <col min="12950" max="13194" width="9.140625" style="7"/>
    <col min="13195" max="13195" width="20.140625" style="7" customWidth="1"/>
    <col min="13196" max="13196" width="4" style="7" customWidth="1"/>
    <col min="13197" max="13197" width="19.5703125" style="7" customWidth="1"/>
    <col min="13198" max="13205" width="11" style="7" customWidth="1"/>
    <col min="13206" max="13450" width="9.140625" style="7"/>
    <col min="13451" max="13451" width="20.140625" style="7" customWidth="1"/>
    <col min="13452" max="13452" width="4" style="7" customWidth="1"/>
    <col min="13453" max="13453" width="19.5703125" style="7" customWidth="1"/>
    <col min="13454" max="13461" width="11" style="7" customWidth="1"/>
    <col min="13462" max="13706" width="9.140625" style="7"/>
    <col min="13707" max="13707" width="20.140625" style="7" customWidth="1"/>
    <col min="13708" max="13708" width="4" style="7" customWidth="1"/>
    <col min="13709" max="13709" width="19.5703125" style="7" customWidth="1"/>
    <col min="13710" max="13717" width="11" style="7" customWidth="1"/>
    <col min="13718" max="13962" width="9.140625" style="7"/>
    <col min="13963" max="13963" width="20.140625" style="7" customWidth="1"/>
    <col min="13964" max="13964" width="4" style="7" customWidth="1"/>
    <col min="13965" max="13965" width="19.5703125" style="7" customWidth="1"/>
    <col min="13966" max="13973" width="11" style="7" customWidth="1"/>
    <col min="13974" max="14218" width="9.140625" style="7"/>
    <col min="14219" max="14219" width="20.140625" style="7" customWidth="1"/>
    <col min="14220" max="14220" width="4" style="7" customWidth="1"/>
    <col min="14221" max="14221" width="19.5703125" style="7" customWidth="1"/>
    <col min="14222" max="14229" width="11" style="7" customWidth="1"/>
    <col min="14230" max="14474" width="9.140625" style="7"/>
    <col min="14475" max="14475" width="20.140625" style="7" customWidth="1"/>
    <col min="14476" max="14476" width="4" style="7" customWidth="1"/>
    <col min="14477" max="14477" width="19.5703125" style="7" customWidth="1"/>
    <col min="14478" max="14485" width="11" style="7" customWidth="1"/>
    <col min="14486" max="14730" width="9.140625" style="7"/>
    <col min="14731" max="14731" width="20.140625" style="7" customWidth="1"/>
    <col min="14732" max="14732" width="4" style="7" customWidth="1"/>
    <col min="14733" max="14733" width="19.5703125" style="7" customWidth="1"/>
    <col min="14734" max="14741" width="11" style="7" customWidth="1"/>
    <col min="14742" max="14986" width="9.140625" style="7"/>
    <col min="14987" max="14987" width="20.140625" style="7" customWidth="1"/>
    <col min="14988" max="14988" width="4" style="7" customWidth="1"/>
    <col min="14989" max="14989" width="19.5703125" style="7" customWidth="1"/>
    <col min="14990" max="14997" width="11" style="7" customWidth="1"/>
    <col min="14998" max="15242" width="9.140625" style="7"/>
    <col min="15243" max="15243" width="20.140625" style="7" customWidth="1"/>
    <col min="15244" max="15244" width="4" style="7" customWidth="1"/>
    <col min="15245" max="15245" width="19.5703125" style="7" customWidth="1"/>
    <col min="15246" max="15253" width="11" style="7" customWidth="1"/>
    <col min="15254" max="15498" width="9.140625" style="7"/>
    <col min="15499" max="15499" width="20.140625" style="7" customWidth="1"/>
    <col min="15500" max="15500" width="4" style="7" customWidth="1"/>
    <col min="15501" max="15501" width="19.5703125" style="7" customWidth="1"/>
    <col min="15502" max="15509" width="11" style="7" customWidth="1"/>
    <col min="15510" max="15754" width="9.140625" style="7"/>
    <col min="15755" max="15755" width="20.140625" style="7" customWidth="1"/>
    <col min="15756" max="15756" width="4" style="7" customWidth="1"/>
    <col min="15757" max="15757" width="19.5703125" style="7" customWidth="1"/>
    <col min="15758" max="15765" width="11" style="7" customWidth="1"/>
    <col min="15766" max="16010" width="9.140625" style="7"/>
    <col min="16011" max="16011" width="20.140625" style="7" customWidth="1"/>
    <col min="16012" max="16012" width="4" style="7" customWidth="1"/>
    <col min="16013" max="16013" width="19.5703125" style="7" customWidth="1"/>
    <col min="16014" max="16021" width="11" style="7" customWidth="1"/>
    <col min="16022" max="16384" width="9.140625" style="7"/>
  </cols>
  <sheetData>
    <row r="1" spans="1:3" ht="30" customHeight="1" x14ac:dyDescent="0.25">
      <c r="A1" s="641" t="s">
        <v>126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349">
        <f>SUM(B7:B21)</f>
        <v>94131100</v>
      </c>
      <c r="C5" s="349">
        <f>SUM(C7:C21)</f>
        <v>22260781.539999999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388" t="s">
        <v>8</v>
      </c>
      <c r="B7" s="406">
        <v>19663000</v>
      </c>
      <c r="C7" s="406">
        <v>4734479.66</v>
      </c>
    </row>
    <row r="8" spans="1:3" s="12" customFormat="1" ht="23.25" x14ac:dyDescent="0.25">
      <c r="A8" s="388" t="s">
        <v>76</v>
      </c>
      <c r="B8" s="406">
        <v>35000</v>
      </c>
      <c r="C8" s="406">
        <v>5210.8500000000004</v>
      </c>
    </row>
    <row r="9" spans="1:3" s="12" customFormat="1" x14ac:dyDescent="0.25">
      <c r="A9" s="388" t="s">
        <v>13</v>
      </c>
      <c r="B9" s="406">
        <v>706200</v>
      </c>
      <c r="C9" s="406">
        <v>3600</v>
      </c>
    </row>
    <row r="10" spans="1:3" s="12" customFormat="1" x14ac:dyDescent="0.25">
      <c r="A10" s="388" t="s">
        <v>9</v>
      </c>
      <c r="B10" s="406">
        <v>5948800</v>
      </c>
      <c r="C10" s="406">
        <v>933687.3</v>
      </c>
    </row>
    <row r="11" spans="1:3" s="12" customFormat="1" x14ac:dyDescent="0.25">
      <c r="A11" s="388" t="s">
        <v>10</v>
      </c>
      <c r="B11" s="406">
        <v>139900</v>
      </c>
      <c r="C11" s="406">
        <v>12585.14</v>
      </c>
    </row>
    <row r="12" spans="1:3" s="12" customFormat="1" x14ac:dyDescent="0.25">
      <c r="A12" s="388" t="s">
        <v>15</v>
      </c>
      <c r="B12" s="406">
        <v>201000</v>
      </c>
      <c r="C12" s="406">
        <v>42127.98</v>
      </c>
    </row>
    <row r="13" spans="1:3" s="12" customFormat="1" ht="23.25" x14ac:dyDescent="0.25">
      <c r="A13" s="388" t="s">
        <v>14</v>
      </c>
      <c r="B13" s="406"/>
      <c r="C13" s="406"/>
    </row>
    <row r="14" spans="1:3" s="12" customFormat="1" x14ac:dyDescent="0.25">
      <c r="A14" s="388" t="s">
        <v>16</v>
      </c>
      <c r="B14" s="406">
        <v>0</v>
      </c>
      <c r="C14" s="406">
        <v>0</v>
      </c>
    </row>
    <row r="15" spans="1:3" s="12" customFormat="1" x14ac:dyDescent="0.25">
      <c r="A15" s="388" t="s">
        <v>11</v>
      </c>
      <c r="B15" s="406">
        <v>18882200</v>
      </c>
      <c r="C15" s="406">
        <v>5079473</v>
      </c>
    </row>
    <row r="16" spans="1:3" s="12" customFormat="1" x14ac:dyDescent="0.25">
      <c r="A16" s="388" t="s">
        <v>12</v>
      </c>
      <c r="B16" s="406">
        <v>17693781.469999999</v>
      </c>
      <c r="C16" s="406">
        <v>6061797.8799999999</v>
      </c>
    </row>
    <row r="17" spans="1:3" s="12" customFormat="1" ht="30" customHeight="1" x14ac:dyDescent="0.25">
      <c r="A17" s="388" t="s">
        <v>77</v>
      </c>
      <c r="B17" s="406">
        <v>118000</v>
      </c>
      <c r="C17" s="406">
        <v>1517.73</v>
      </c>
    </row>
    <row r="18" spans="1:3" s="12" customFormat="1" x14ac:dyDescent="0.25">
      <c r="A18" s="388" t="s">
        <v>78</v>
      </c>
      <c r="B18" s="406">
        <v>0</v>
      </c>
      <c r="C18" s="406">
        <v>0</v>
      </c>
    </row>
    <row r="19" spans="1:3" s="12" customFormat="1" x14ac:dyDescent="0.25">
      <c r="A19" s="389" t="s">
        <v>5</v>
      </c>
      <c r="B19" s="406">
        <v>45110.53</v>
      </c>
      <c r="C19" s="406">
        <v>4071.17</v>
      </c>
    </row>
    <row r="20" spans="1:3" s="12" customFormat="1" ht="25.5" x14ac:dyDescent="0.25">
      <c r="A20" s="389" t="s">
        <v>6</v>
      </c>
      <c r="B20" s="406">
        <v>17912000</v>
      </c>
      <c r="C20" s="406">
        <v>5083333.33</v>
      </c>
    </row>
    <row r="21" spans="1:3" s="12" customFormat="1" ht="25.5" x14ac:dyDescent="0.25">
      <c r="A21" s="389" t="s">
        <v>7</v>
      </c>
      <c r="B21" s="406">
        <v>12786108</v>
      </c>
      <c r="C21" s="406">
        <v>298897.5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349">
        <f>SUM(B28:B41)</f>
        <v>75291400</v>
      </c>
      <c r="C26" s="349">
        <f>SUM(C28:C41)</f>
        <v>12613641.109999999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388" t="s">
        <v>8</v>
      </c>
      <c r="B28" s="407">
        <v>33938711</v>
      </c>
      <c r="C28" s="407">
        <v>8132945.2599999998</v>
      </c>
    </row>
    <row r="29" spans="1:3" s="12" customFormat="1" x14ac:dyDescent="0.25">
      <c r="A29" s="388" t="s">
        <v>13</v>
      </c>
      <c r="B29" s="407">
        <v>36000</v>
      </c>
      <c r="C29" s="407">
        <v>2400</v>
      </c>
    </row>
    <row r="30" spans="1:3" s="12" customFormat="1" x14ac:dyDescent="0.25">
      <c r="A30" s="388" t="s">
        <v>9</v>
      </c>
      <c r="B30" s="407">
        <v>10249489</v>
      </c>
      <c r="C30" s="407">
        <v>2431704.17</v>
      </c>
    </row>
    <row r="31" spans="1:3" s="12" customFormat="1" x14ac:dyDescent="0.25">
      <c r="A31" s="388" t="s">
        <v>81</v>
      </c>
      <c r="B31" s="407">
        <v>19000</v>
      </c>
      <c r="C31" s="407">
        <v>2586.5100000000002</v>
      </c>
    </row>
    <row r="32" spans="1:3" s="12" customFormat="1" x14ac:dyDescent="0.25">
      <c r="A32" s="388" t="s">
        <v>10</v>
      </c>
      <c r="B32" s="407">
        <v>269000</v>
      </c>
      <c r="C32" s="407">
        <v>13044.5</v>
      </c>
    </row>
    <row r="33" spans="1:3" s="12" customFormat="1" ht="23.25" x14ac:dyDescent="0.25">
      <c r="A33" s="388" t="s">
        <v>14</v>
      </c>
      <c r="B33" s="407">
        <v>440000</v>
      </c>
      <c r="C33" s="407">
        <v>23400</v>
      </c>
    </row>
    <row r="34" spans="1:3" s="12" customFormat="1" x14ac:dyDescent="0.25">
      <c r="A34" s="388" t="s">
        <v>18</v>
      </c>
      <c r="B34" s="407">
        <v>630742</v>
      </c>
      <c r="C34" s="407">
        <v>172943.07</v>
      </c>
    </row>
    <row r="35" spans="1:3" s="12" customFormat="1" x14ac:dyDescent="0.25">
      <c r="A35" s="388" t="s">
        <v>11</v>
      </c>
      <c r="B35" s="407">
        <v>2035266</v>
      </c>
      <c r="C35" s="407">
        <v>118909.89</v>
      </c>
    </row>
    <row r="36" spans="1:3" s="12" customFormat="1" x14ac:dyDescent="0.25">
      <c r="A36" s="388" t="s">
        <v>12</v>
      </c>
      <c r="B36" s="407">
        <v>11290958</v>
      </c>
      <c r="C36" s="407">
        <v>595927.80000000005</v>
      </c>
    </row>
    <row r="37" spans="1:3" s="12" customFormat="1" x14ac:dyDescent="0.25">
      <c r="A37" s="388" t="s">
        <v>72</v>
      </c>
      <c r="B37" s="407">
        <v>267500</v>
      </c>
      <c r="C37" s="407">
        <v>26017.37</v>
      </c>
    </row>
    <row r="38" spans="1:3" s="12" customFormat="1" x14ac:dyDescent="0.25">
      <c r="A38" s="388"/>
      <c r="B38" s="407"/>
      <c r="C38" s="407"/>
    </row>
    <row r="39" spans="1:3" s="12" customFormat="1" x14ac:dyDescent="0.25">
      <c r="A39" s="389" t="s">
        <v>5</v>
      </c>
      <c r="B39" s="407">
        <v>3081499</v>
      </c>
      <c r="C39" s="407">
        <v>6600</v>
      </c>
    </row>
    <row r="40" spans="1:3" s="12" customFormat="1" ht="25.5" x14ac:dyDescent="0.25">
      <c r="A40" s="389" t="s">
        <v>6</v>
      </c>
      <c r="B40" s="407">
        <v>2362731</v>
      </c>
      <c r="C40" s="407">
        <v>13794</v>
      </c>
    </row>
    <row r="41" spans="1:3" s="12" customFormat="1" ht="25.5" x14ac:dyDescent="0.25">
      <c r="A41" s="389" t="s">
        <v>7</v>
      </c>
      <c r="B41" s="407">
        <v>10670504</v>
      </c>
      <c r="C41" s="407">
        <v>1073368.54</v>
      </c>
    </row>
    <row r="42" spans="1:3" s="12" customFormat="1" x14ac:dyDescent="0.25">
      <c r="A42" s="14"/>
      <c r="B42" s="403"/>
      <c r="C42" s="403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39186900</v>
      </c>
      <c r="C45" s="8">
        <f>SUM(C47:C60)</f>
        <v>7670410.3600000003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388" t="s">
        <v>8</v>
      </c>
      <c r="B47" s="407">
        <v>23234255</v>
      </c>
      <c r="C47" s="407">
        <v>4927390.49</v>
      </c>
    </row>
    <row r="48" spans="1:3" s="12" customFormat="1" x14ac:dyDescent="0.25">
      <c r="A48" s="388" t="s">
        <v>79</v>
      </c>
      <c r="B48" s="407">
        <v>0</v>
      </c>
      <c r="C48" s="407">
        <v>0</v>
      </c>
    </row>
    <row r="49" spans="1:3" s="12" customFormat="1" x14ac:dyDescent="0.25">
      <c r="A49" s="388" t="s">
        <v>9</v>
      </c>
      <c r="B49" s="407">
        <v>7016745</v>
      </c>
      <c r="C49" s="407">
        <v>1479911.28</v>
      </c>
    </row>
    <row r="50" spans="1:3" s="12" customFormat="1" x14ac:dyDescent="0.25">
      <c r="A50" s="388" t="s">
        <v>10</v>
      </c>
      <c r="B50" s="407">
        <v>153000</v>
      </c>
      <c r="C50" s="407">
        <v>11574.06</v>
      </c>
    </row>
    <row r="51" spans="1:3" s="12" customFormat="1" x14ac:dyDescent="0.25">
      <c r="A51" s="388" t="s">
        <v>44</v>
      </c>
      <c r="B51" s="407">
        <v>0</v>
      </c>
      <c r="C51" s="407">
        <v>0</v>
      </c>
    </row>
    <row r="52" spans="1:3" s="12" customFormat="1" x14ac:dyDescent="0.25">
      <c r="A52" s="388" t="s">
        <v>15</v>
      </c>
      <c r="B52" s="407">
        <v>230720</v>
      </c>
      <c r="C52" s="407">
        <v>74284.28</v>
      </c>
    </row>
    <row r="53" spans="1:3" s="12" customFormat="1" x14ac:dyDescent="0.25">
      <c r="A53" s="388" t="s">
        <v>11</v>
      </c>
      <c r="B53" s="407">
        <v>187000</v>
      </c>
      <c r="C53" s="407">
        <v>73035</v>
      </c>
    </row>
    <row r="54" spans="1:3" s="12" customFormat="1" x14ac:dyDescent="0.25">
      <c r="A54" s="388" t="s">
        <v>12</v>
      </c>
      <c r="B54" s="407">
        <v>1379850</v>
      </c>
      <c r="C54" s="407">
        <v>468602.48</v>
      </c>
    </row>
    <row r="55" spans="1:3" s="12" customFormat="1" x14ac:dyDescent="0.25">
      <c r="A55" s="388" t="s">
        <v>72</v>
      </c>
      <c r="B55" s="407">
        <v>25000</v>
      </c>
      <c r="C55" s="407">
        <v>10082.790000000001</v>
      </c>
    </row>
    <row r="56" spans="1:3" s="12" customFormat="1" x14ac:dyDescent="0.25">
      <c r="A56" s="388" t="s">
        <v>99</v>
      </c>
      <c r="B56" s="407">
        <v>0</v>
      </c>
      <c r="C56" s="407">
        <v>0</v>
      </c>
    </row>
    <row r="57" spans="1:3" s="12" customFormat="1" ht="23.25" x14ac:dyDescent="0.25">
      <c r="A57" s="388" t="s">
        <v>80</v>
      </c>
      <c r="B57" s="407">
        <v>34000</v>
      </c>
      <c r="C57" s="407">
        <v>11288.48</v>
      </c>
    </row>
    <row r="58" spans="1:3" s="12" customFormat="1" x14ac:dyDescent="0.25">
      <c r="A58" s="389" t="s">
        <v>5</v>
      </c>
      <c r="B58" s="407">
        <v>0</v>
      </c>
      <c r="C58" s="407">
        <v>0</v>
      </c>
    </row>
    <row r="59" spans="1:3" s="12" customFormat="1" ht="25.5" x14ac:dyDescent="0.25">
      <c r="A59" s="389" t="s">
        <v>6</v>
      </c>
      <c r="B59" s="407">
        <v>3819500</v>
      </c>
      <c r="C59" s="407">
        <v>0</v>
      </c>
    </row>
    <row r="60" spans="1:3" s="12" customFormat="1" ht="25.5" x14ac:dyDescent="0.25">
      <c r="A60" s="389" t="s">
        <v>7</v>
      </c>
      <c r="B60" s="407">
        <v>3106830</v>
      </c>
      <c r="C60" s="407">
        <v>614241.5</v>
      </c>
    </row>
    <row r="61" spans="1:3" s="12" customFormat="1" x14ac:dyDescent="0.25">
      <c r="A61" s="10"/>
      <c r="B61" s="404"/>
      <c r="C61" s="404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349">
        <f>SUM(B66:B77)</f>
        <v>23800520</v>
      </c>
      <c r="C64" s="349">
        <f>SUM(C66:C77)</f>
        <v>5345251.13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388" t="s">
        <v>8</v>
      </c>
      <c r="B66" s="407">
        <v>11701568</v>
      </c>
      <c r="C66" s="407">
        <v>2708150.87</v>
      </c>
    </row>
    <row r="67" spans="1:3" s="12" customFormat="1" x14ac:dyDescent="0.25">
      <c r="A67" s="388" t="s">
        <v>13</v>
      </c>
      <c r="B67" s="407">
        <v>0</v>
      </c>
      <c r="C67" s="407">
        <v>0</v>
      </c>
    </row>
    <row r="68" spans="1:3" s="12" customFormat="1" x14ac:dyDescent="0.25">
      <c r="A68" s="388" t="s">
        <v>9</v>
      </c>
      <c r="B68" s="407">
        <v>3533832</v>
      </c>
      <c r="C68" s="407">
        <v>815377.86</v>
      </c>
    </row>
    <row r="69" spans="1:3" s="12" customFormat="1" x14ac:dyDescent="0.25">
      <c r="A69" s="388" t="s">
        <v>10</v>
      </c>
      <c r="B69" s="407">
        <v>38938.660000000003</v>
      </c>
      <c r="C69" s="407">
        <v>5076.47</v>
      </c>
    </row>
    <row r="70" spans="1:3" s="12" customFormat="1" ht="23.25" x14ac:dyDescent="0.25">
      <c r="A70" s="388" t="s">
        <v>14</v>
      </c>
      <c r="B70" s="407">
        <v>0</v>
      </c>
      <c r="C70" s="407"/>
    </row>
    <row r="71" spans="1:3" s="12" customFormat="1" x14ac:dyDescent="0.25">
      <c r="A71" s="388" t="s">
        <v>21</v>
      </c>
      <c r="B71" s="407">
        <v>98801.84</v>
      </c>
      <c r="C71" s="407">
        <v>26424.76</v>
      </c>
    </row>
    <row r="72" spans="1:3" s="12" customFormat="1" x14ac:dyDescent="0.25">
      <c r="A72" s="388" t="s">
        <v>11</v>
      </c>
      <c r="B72" s="407">
        <v>1608133</v>
      </c>
      <c r="C72" s="407">
        <v>7583</v>
      </c>
    </row>
    <row r="73" spans="1:3" s="12" customFormat="1" x14ac:dyDescent="0.25">
      <c r="A73" s="388" t="s">
        <v>12</v>
      </c>
      <c r="B73" s="407">
        <v>1191066.19</v>
      </c>
      <c r="C73" s="407">
        <v>149867</v>
      </c>
    </row>
    <row r="74" spans="1:3" s="12" customFormat="1" x14ac:dyDescent="0.25">
      <c r="A74" s="388" t="s">
        <v>72</v>
      </c>
      <c r="B74" s="407">
        <v>33920</v>
      </c>
      <c r="C74" s="407">
        <v>2916</v>
      </c>
    </row>
    <row r="75" spans="1:3" s="12" customFormat="1" x14ac:dyDescent="0.25">
      <c r="A75" s="389" t="s">
        <v>5</v>
      </c>
      <c r="B75" s="407">
        <v>2843.31</v>
      </c>
      <c r="C75" s="407">
        <v>2843.31</v>
      </c>
    </row>
    <row r="76" spans="1:3" s="12" customFormat="1" ht="25.5" x14ac:dyDescent="0.25">
      <c r="A76" s="389" t="s">
        <v>6</v>
      </c>
      <c r="B76" s="407">
        <v>2790765</v>
      </c>
      <c r="C76" s="407">
        <v>1274369.92</v>
      </c>
    </row>
    <row r="77" spans="1:3" s="12" customFormat="1" ht="25.5" x14ac:dyDescent="0.25">
      <c r="A77" s="389" t="s">
        <v>7</v>
      </c>
      <c r="B77" s="407">
        <v>2800652</v>
      </c>
      <c r="C77" s="407">
        <v>352641.94</v>
      </c>
    </row>
    <row r="78" spans="1:3" s="12" customFormat="1" x14ac:dyDescent="0.25">
      <c r="A78" s="14"/>
      <c r="B78" s="14"/>
      <c r="C78" s="14"/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349">
        <f>SUM(B84:B97)</f>
        <v>59077300</v>
      </c>
      <c r="C82" s="349">
        <f>SUM(C84:C97)</f>
        <v>8009897.0899999989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388" t="s">
        <v>8</v>
      </c>
      <c r="B84" s="399">
        <v>15667660</v>
      </c>
      <c r="C84" s="412">
        <v>5342846.2699999996</v>
      </c>
    </row>
    <row r="85" spans="1:3" s="12" customFormat="1" x14ac:dyDescent="0.25">
      <c r="A85" s="388" t="s">
        <v>13</v>
      </c>
      <c r="B85" s="399">
        <v>3000</v>
      </c>
      <c r="C85" s="412">
        <v>1400</v>
      </c>
    </row>
    <row r="86" spans="1:3" s="12" customFormat="1" x14ac:dyDescent="0.25">
      <c r="A86" s="388" t="s">
        <v>9</v>
      </c>
      <c r="B86" s="399">
        <v>4731640</v>
      </c>
      <c r="C86" s="412">
        <v>1613790.07</v>
      </c>
    </row>
    <row r="87" spans="1:3" s="12" customFormat="1" x14ac:dyDescent="0.25">
      <c r="A87" s="388" t="s">
        <v>10</v>
      </c>
      <c r="B87" s="399">
        <v>24200</v>
      </c>
      <c r="C87" s="412">
        <v>5639.68</v>
      </c>
    </row>
    <row r="88" spans="1:3" s="12" customFormat="1" ht="23.25" x14ac:dyDescent="0.25">
      <c r="A88" s="388" t="s">
        <v>14</v>
      </c>
      <c r="B88" s="399">
        <v>70000</v>
      </c>
      <c r="C88" s="412">
        <v>18780</v>
      </c>
    </row>
    <row r="89" spans="1:3" s="12" customFormat="1" x14ac:dyDescent="0.25">
      <c r="A89" s="388" t="s">
        <v>21</v>
      </c>
      <c r="B89" s="399">
        <v>99000</v>
      </c>
      <c r="C89" s="412">
        <v>27568.35</v>
      </c>
    </row>
    <row r="90" spans="1:3" s="12" customFormat="1" x14ac:dyDescent="0.25">
      <c r="A90" s="388" t="s">
        <v>11</v>
      </c>
      <c r="B90" s="399">
        <v>67000</v>
      </c>
      <c r="C90" s="412"/>
    </row>
    <row r="91" spans="1:3" s="12" customFormat="1" x14ac:dyDescent="0.25">
      <c r="A91" s="388" t="s">
        <v>73</v>
      </c>
      <c r="B91" s="399"/>
      <c r="C91" s="412"/>
    </row>
    <row r="92" spans="1:3" s="12" customFormat="1" x14ac:dyDescent="0.25">
      <c r="A92" s="388" t="s">
        <v>12</v>
      </c>
      <c r="B92" s="399">
        <v>13546900</v>
      </c>
      <c r="C92" s="412">
        <v>209498.26</v>
      </c>
    </row>
    <row r="93" spans="1:3" s="12" customFormat="1" x14ac:dyDescent="0.25">
      <c r="A93" s="388" t="s">
        <v>72</v>
      </c>
      <c r="B93" s="399">
        <v>75000</v>
      </c>
      <c r="C93" s="412">
        <v>21525.040000000001</v>
      </c>
    </row>
    <row r="94" spans="1:3" s="12" customFormat="1" x14ac:dyDescent="0.25">
      <c r="A94" s="388" t="s">
        <v>94</v>
      </c>
      <c r="B94" s="399"/>
      <c r="C94" s="412"/>
    </row>
    <row r="95" spans="1:3" s="12" customFormat="1" x14ac:dyDescent="0.25">
      <c r="A95" s="389" t="s">
        <v>5</v>
      </c>
      <c r="B95" s="399">
        <v>538100</v>
      </c>
      <c r="C95" s="412"/>
    </row>
    <row r="96" spans="1:3" s="12" customFormat="1" ht="25.5" x14ac:dyDescent="0.25">
      <c r="A96" s="389" t="s">
        <v>6</v>
      </c>
      <c r="B96" s="399">
        <v>5660000</v>
      </c>
      <c r="C96" s="412">
        <v>493000</v>
      </c>
    </row>
    <row r="97" spans="1:3" s="12" customFormat="1" ht="25.5" x14ac:dyDescent="0.25">
      <c r="A97" s="389" t="s">
        <v>7</v>
      </c>
      <c r="B97" s="399">
        <v>18594800</v>
      </c>
      <c r="C97" s="412">
        <v>275849.42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349">
        <f>SUM(B103:B114)</f>
        <v>50019850</v>
      </c>
      <c r="C101" s="349">
        <f>SUM(C103:C114)</f>
        <v>11928183.320000002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388" t="s">
        <v>8</v>
      </c>
      <c r="B103" s="403">
        <v>25456770</v>
      </c>
      <c r="C103" s="403">
        <v>6584592.5099999998</v>
      </c>
    </row>
    <row r="104" spans="1:3" s="12" customFormat="1" x14ac:dyDescent="0.25">
      <c r="A104" s="388" t="s">
        <v>13</v>
      </c>
      <c r="B104" s="403">
        <v>9000</v>
      </c>
      <c r="C104" s="403">
        <v>0</v>
      </c>
    </row>
    <row r="105" spans="1:3" s="12" customFormat="1" x14ac:dyDescent="0.25">
      <c r="A105" s="388" t="s">
        <v>9</v>
      </c>
      <c r="B105" s="403">
        <v>7672530</v>
      </c>
      <c r="C105" s="403">
        <v>1969736.67</v>
      </c>
    </row>
    <row r="106" spans="1:3" s="12" customFormat="1" x14ac:dyDescent="0.25">
      <c r="A106" s="388" t="s">
        <v>10</v>
      </c>
      <c r="B106" s="403">
        <v>275100</v>
      </c>
      <c r="C106" s="403">
        <v>27584.06</v>
      </c>
    </row>
    <row r="107" spans="1:3" s="12" customFormat="1" ht="23.25" x14ac:dyDescent="0.25">
      <c r="A107" s="388" t="s">
        <v>49</v>
      </c>
      <c r="B107" s="403">
        <v>0</v>
      </c>
      <c r="C107" s="403">
        <v>0</v>
      </c>
    </row>
    <row r="108" spans="1:3" s="12" customFormat="1" x14ac:dyDescent="0.25">
      <c r="A108" s="388" t="s">
        <v>21</v>
      </c>
      <c r="B108" s="403">
        <v>570143</v>
      </c>
      <c r="C108" s="403">
        <v>162410.25999999998</v>
      </c>
    </row>
    <row r="109" spans="1:3" s="12" customFormat="1" x14ac:dyDescent="0.25">
      <c r="A109" s="388" t="s">
        <v>11</v>
      </c>
      <c r="B109" s="403">
        <v>300000</v>
      </c>
      <c r="C109" s="403">
        <v>115388</v>
      </c>
    </row>
    <row r="110" spans="1:3" s="12" customFormat="1" x14ac:dyDescent="0.25">
      <c r="A110" s="388" t="s">
        <v>12</v>
      </c>
      <c r="B110" s="403">
        <v>5426375</v>
      </c>
      <c r="C110" s="404">
        <v>561195.56000000006</v>
      </c>
    </row>
    <row r="111" spans="1:3" s="12" customFormat="1" x14ac:dyDescent="0.25">
      <c r="A111" s="388" t="s">
        <v>72</v>
      </c>
      <c r="B111" s="403">
        <v>145004</v>
      </c>
      <c r="C111" s="404">
        <v>14621.34</v>
      </c>
    </row>
    <row r="112" spans="1:3" s="12" customFormat="1" ht="14.25" customHeight="1" x14ac:dyDescent="0.25">
      <c r="A112" s="389" t="s">
        <v>5</v>
      </c>
      <c r="B112" s="403">
        <v>600552</v>
      </c>
      <c r="C112" s="404">
        <v>35928.15</v>
      </c>
    </row>
    <row r="113" spans="1:3" s="12" customFormat="1" ht="25.5" x14ac:dyDescent="0.25">
      <c r="A113" s="389" t="s">
        <v>6</v>
      </c>
      <c r="B113" s="403">
        <v>2916697</v>
      </c>
      <c r="C113" s="403">
        <v>1342123.8</v>
      </c>
    </row>
    <row r="114" spans="1:3" s="12" customFormat="1" ht="25.5" x14ac:dyDescent="0.25">
      <c r="A114" s="389" t="s">
        <v>7</v>
      </c>
      <c r="B114" s="403">
        <v>6647679</v>
      </c>
      <c r="C114" s="403">
        <v>1114602.97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47667200</v>
      </c>
      <c r="C118" s="8">
        <f>SUM(C120:C132)</f>
        <v>8485834.1899999995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403">
        <v>27541480</v>
      </c>
      <c r="C120" s="403">
        <v>5892089.4399999995</v>
      </c>
    </row>
    <row r="121" spans="1:3" s="12" customFormat="1" x14ac:dyDescent="0.25">
      <c r="A121" s="13" t="s">
        <v>13</v>
      </c>
      <c r="B121" s="403"/>
      <c r="C121" s="403"/>
    </row>
    <row r="122" spans="1:3" s="12" customFormat="1" x14ac:dyDescent="0.25">
      <c r="A122" s="13" t="s">
        <v>111</v>
      </c>
      <c r="B122" s="403">
        <v>38000</v>
      </c>
      <c r="C122" s="403">
        <v>2462.37</v>
      </c>
    </row>
    <row r="123" spans="1:3" s="12" customFormat="1" x14ac:dyDescent="0.25">
      <c r="A123" s="13" t="s">
        <v>9</v>
      </c>
      <c r="B123" s="403">
        <v>8317420</v>
      </c>
      <c r="C123" s="403">
        <v>1761145.64</v>
      </c>
    </row>
    <row r="124" spans="1:3" s="12" customFormat="1" x14ac:dyDescent="0.25">
      <c r="A124" s="13" t="s">
        <v>10</v>
      </c>
      <c r="B124" s="403">
        <v>150000</v>
      </c>
      <c r="C124" s="403">
        <v>27248.47</v>
      </c>
    </row>
    <row r="125" spans="1:3" s="12" customFormat="1" ht="23.25" x14ac:dyDescent="0.25">
      <c r="A125" s="13" t="s">
        <v>14</v>
      </c>
      <c r="B125" s="403"/>
      <c r="C125" s="403"/>
    </row>
    <row r="126" spans="1:3" s="12" customFormat="1" x14ac:dyDescent="0.25">
      <c r="A126" s="13" t="s">
        <v>21</v>
      </c>
      <c r="B126" s="403">
        <v>250000</v>
      </c>
      <c r="C126" s="403">
        <v>95712.109999999971</v>
      </c>
    </row>
    <row r="127" spans="1:3" s="12" customFormat="1" x14ac:dyDescent="0.25">
      <c r="A127" s="13" t="s">
        <v>11</v>
      </c>
      <c r="B127" s="403">
        <v>237000</v>
      </c>
      <c r="C127" s="403">
        <v>500</v>
      </c>
    </row>
    <row r="128" spans="1:3" s="12" customFormat="1" x14ac:dyDescent="0.25">
      <c r="A128" s="13" t="s">
        <v>12</v>
      </c>
      <c r="B128" s="403">
        <v>1750000</v>
      </c>
      <c r="C128" s="403">
        <v>238415</v>
      </c>
    </row>
    <row r="129" spans="1:3" s="12" customFormat="1" x14ac:dyDescent="0.25">
      <c r="A129" s="13" t="s">
        <v>72</v>
      </c>
      <c r="B129" s="403">
        <v>110000</v>
      </c>
      <c r="C129" s="403">
        <v>26049.01</v>
      </c>
    </row>
    <row r="130" spans="1:3" s="12" customFormat="1" x14ac:dyDescent="0.25">
      <c r="A130" s="10" t="s">
        <v>5</v>
      </c>
      <c r="B130" s="403"/>
      <c r="C130" s="403"/>
    </row>
    <row r="131" spans="1:3" s="12" customFormat="1" ht="25.5" x14ac:dyDescent="0.25">
      <c r="A131" s="10" t="s">
        <v>6</v>
      </c>
      <c r="B131" s="403">
        <v>950000</v>
      </c>
      <c r="C131" s="403">
        <v>128728</v>
      </c>
    </row>
    <row r="132" spans="1:3" s="12" customFormat="1" ht="25.5" x14ac:dyDescent="0.25">
      <c r="A132" s="10" t="s">
        <v>7</v>
      </c>
      <c r="B132" s="403">
        <v>8323300</v>
      </c>
      <c r="C132" s="403">
        <v>313484.15000000002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SUM(B138:B148)</f>
        <v>51386630</v>
      </c>
      <c r="C136" s="8">
        <f>SUM(C138:C148)</f>
        <v>7271461.0599999987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0" t="s">
        <v>8</v>
      </c>
      <c r="B138" s="411">
        <v>16711767</v>
      </c>
      <c r="C138" s="411">
        <v>3918447.55</v>
      </c>
    </row>
    <row r="139" spans="1:3" s="12" customFormat="1" x14ac:dyDescent="0.25">
      <c r="A139" s="10" t="s">
        <v>112</v>
      </c>
      <c r="B139" s="411">
        <v>1200</v>
      </c>
      <c r="C139" s="411">
        <v>100</v>
      </c>
    </row>
    <row r="140" spans="1:3" s="12" customFormat="1" x14ac:dyDescent="0.25">
      <c r="A140" s="10" t="s">
        <v>9</v>
      </c>
      <c r="B140" s="411">
        <v>5050963</v>
      </c>
      <c r="C140" s="411">
        <v>1335609.07</v>
      </c>
    </row>
    <row r="141" spans="1:3" s="12" customFormat="1" x14ac:dyDescent="0.25">
      <c r="A141" s="10" t="s">
        <v>10</v>
      </c>
      <c r="B141" s="411">
        <v>73200</v>
      </c>
      <c r="C141" s="411">
        <v>13084.14</v>
      </c>
    </row>
    <row r="142" spans="1:3" s="12" customFormat="1" ht="18" customHeight="1" x14ac:dyDescent="0.25">
      <c r="A142" s="10" t="s">
        <v>123</v>
      </c>
      <c r="B142" s="411">
        <v>20000</v>
      </c>
      <c r="C142" s="411">
        <v>0</v>
      </c>
    </row>
    <row r="143" spans="1:3" s="12" customFormat="1" x14ac:dyDescent="0.25">
      <c r="A143" s="10" t="s">
        <v>30</v>
      </c>
      <c r="B143" s="411">
        <v>365000</v>
      </c>
      <c r="C143" s="411">
        <v>82193.179999999993</v>
      </c>
    </row>
    <row r="144" spans="1:3" s="12" customFormat="1" x14ac:dyDescent="0.25">
      <c r="A144" s="10" t="s">
        <v>12</v>
      </c>
      <c r="B144" s="411">
        <v>25000</v>
      </c>
      <c r="C144" s="411">
        <v>34120.379999999997</v>
      </c>
    </row>
    <row r="145" spans="1:3" s="12" customFormat="1" x14ac:dyDescent="0.25">
      <c r="A145" s="10" t="s">
        <v>113</v>
      </c>
      <c r="B145" s="411">
        <v>177800</v>
      </c>
      <c r="C145" s="411">
        <v>0</v>
      </c>
    </row>
    <row r="146" spans="1:3" s="12" customFormat="1" x14ac:dyDescent="0.25">
      <c r="A146" s="10" t="s">
        <v>5</v>
      </c>
      <c r="B146" s="411">
        <v>4130700</v>
      </c>
      <c r="C146" s="411">
        <v>698387.14</v>
      </c>
    </row>
    <row r="147" spans="1:3" s="12" customFormat="1" ht="25.5" x14ac:dyDescent="0.25">
      <c r="A147" s="10" t="s">
        <v>6</v>
      </c>
      <c r="B147" s="411">
        <v>14311000</v>
      </c>
      <c r="C147" s="411">
        <v>80149</v>
      </c>
    </row>
    <row r="148" spans="1:3" s="12" customFormat="1" ht="25.5" x14ac:dyDescent="0.25">
      <c r="A148" s="10" t="s">
        <v>7</v>
      </c>
      <c r="B148" s="411">
        <v>10520000</v>
      </c>
      <c r="C148" s="411">
        <v>1109370.6000000001</v>
      </c>
    </row>
    <row r="149" spans="1:3" s="12" customFormat="1" x14ac:dyDescent="0.25">
      <c r="A149" s="14"/>
      <c r="B149" s="14"/>
      <c r="C149" s="14"/>
    </row>
    <row r="150" spans="1:3" s="12" customFormat="1" x14ac:dyDescent="0.25">
      <c r="A150" s="21" t="s">
        <v>0</v>
      </c>
      <c r="B150" s="21" t="s">
        <v>2</v>
      </c>
      <c r="C150" s="21" t="s">
        <v>3</v>
      </c>
    </row>
    <row r="151" spans="1:3" s="12" customFormat="1" x14ac:dyDescent="0.25">
      <c r="A151" s="21" t="s">
        <v>1</v>
      </c>
      <c r="B151" s="21">
        <v>2</v>
      </c>
      <c r="C151" s="21">
        <v>3</v>
      </c>
    </row>
    <row r="152" spans="1:3" s="12" customFormat="1" x14ac:dyDescent="0.25">
      <c r="A152" s="4" t="s">
        <v>27</v>
      </c>
      <c r="B152" s="76">
        <f>B154+B156+B157+B158+B160+B161+B163+B164+B165+B155+B159+B162</f>
        <v>44594400</v>
      </c>
      <c r="C152" s="76">
        <f>C154+C156+C157+C158+C160+C161+C163+C164+C165+C155+C159+C162</f>
        <v>23567451.02</v>
      </c>
    </row>
    <row r="153" spans="1:3" s="12" customFormat="1" x14ac:dyDescent="0.25">
      <c r="A153" s="23" t="s">
        <v>4</v>
      </c>
      <c r="B153" s="77"/>
      <c r="C153" s="77"/>
    </row>
    <row r="154" spans="1:3" s="12" customFormat="1" x14ac:dyDescent="0.25">
      <c r="A154" s="264" t="s">
        <v>8</v>
      </c>
      <c r="B154" s="329">
        <v>31982950</v>
      </c>
      <c r="C154" s="329">
        <v>17205409.719999999</v>
      </c>
    </row>
    <row r="155" spans="1:3" s="12" customFormat="1" x14ac:dyDescent="0.25">
      <c r="A155" s="264" t="s">
        <v>83</v>
      </c>
      <c r="B155" s="329">
        <v>43000</v>
      </c>
      <c r="C155" s="329">
        <v>12040.8</v>
      </c>
    </row>
    <row r="156" spans="1:3" s="12" customFormat="1" x14ac:dyDescent="0.25">
      <c r="A156" s="264" t="s">
        <v>9</v>
      </c>
      <c r="B156" s="329">
        <v>9658850</v>
      </c>
      <c r="C156" s="329">
        <v>5113178.32</v>
      </c>
    </row>
    <row r="157" spans="1:3" s="12" customFormat="1" x14ac:dyDescent="0.25">
      <c r="A157" s="264" t="s">
        <v>10</v>
      </c>
      <c r="B157" s="329">
        <v>73200</v>
      </c>
      <c r="C157" s="329">
        <v>16265.58</v>
      </c>
    </row>
    <row r="158" spans="1:3" s="12" customFormat="1" x14ac:dyDescent="0.25">
      <c r="A158" s="264" t="s">
        <v>15</v>
      </c>
      <c r="B158" s="329">
        <v>407000</v>
      </c>
      <c r="C158" s="329">
        <v>188612.98</v>
      </c>
    </row>
    <row r="159" spans="1:3" s="12" customFormat="1" ht="23.25" x14ac:dyDescent="0.25">
      <c r="A159" s="264" t="s">
        <v>14</v>
      </c>
      <c r="B159" s="329"/>
      <c r="C159" s="329"/>
    </row>
    <row r="160" spans="1:3" s="12" customFormat="1" x14ac:dyDescent="0.25">
      <c r="A160" s="264" t="s">
        <v>11</v>
      </c>
      <c r="B160" s="329">
        <v>267300</v>
      </c>
      <c r="C160" s="329">
        <v>118140</v>
      </c>
    </row>
    <row r="161" spans="1:3" s="12" customFormat="1" x14ac:dyDescent="0.25">
      <c r="A161" s="264" t="s">
        <v>12</v>
      </c>
      <c r="B161" s="329">
        <v>366500</v>
      </c>
      <c r="C161" s="329">
        <v>234930.62</v>
      </c>
    </row>
    <row r="162" spans="1:3" s="12" customFormat="1" x14ac:dyDescent="0.25">
      <c r="A162" s="264" t="s">
        <v>74</v>
      </c>
      <c r="B162" s="329">
        <v>9400</v>
      </c>
      <c r="C162" s="329">
        <v>0</v>
      </c>
    </row>
    <row r="163" spans="1:3" s="12" customFormat="1" x14ac:dyDescent="0.25">
      <c r="A163" s="265" t="s">
        <v>5</v>
      </c>
      <c r="B163" s="329">
        <v>60700</v>
      </c>
      <c r="C163" s="329">
        <v>0</v>
      </c>
    </row>
    <row r="164" spans="1:3" s="12" customFormat="1" ht="25.5" x14ac:dyDescent="0.25">
      <c r="A164" s="265" t="s">
        <v>6</v>
      </c>
      <c r="B164" s="329">
        <v>0</v>
      </c>
      <c r="C164" s="329">
        <v>0</v>
      </c>
    </row>
    <row r="165" spans="1:3" s="12" customFormat="1" ht="25.5" x14ac:dyDescent="0.25">
      <c r="A165" s="265" t="s">
        <v>7</v>
      </c>
      <c r="B165" s="329">
        <v>1725500</v>
      </c>
      <c r="C165" s="329">
        <v>678873</v>
      </c>
    </row>
    <row r="166" spans="1:3" s="12" customFormat="1" x14ac:dyDescent="0.25">
      <c r="A166" s="287"/>
      <c r="B166" s="329"/>
      <c r="C166" s="329"/>
    </row>
    <row r="167" spans="1:3" s="12" customFormat="1" x14ac:dyDescent="0.25">
      <c r="A167" s="14"/>
      <c r="B167" s="329"/>
      <c r="C167" s="329"/>
    </row>
    <row r="168" spans="1:3" s="12" customFormat="1" x14ac:dyDescent="0.25">
      <c r="A168" s="15" t="s">
        <v>0</v>
      </c>
      <c r="B168" s="15" t="s">
        <v>2</v>
      </c>
      <c r="C168" s="15" t="s">
        <v>3</v>
      </c>
    </row>
    <row r="169" spans="1:3" s="12" customFormat="1" x14ac:dyDescent="0.25">
      <c r="A169" s="15" t="s">
        <v>1</v>
      </c>
      <c r="B169" s="15">
        <v>2</v>
      </c>
      <c r="C169" s="15">
        <v>3</v>
      </c>
    </row>
    <row r="170" spans="1:3" s="12" customFormat="1" x14ac:dyDescent="0.25">
      <c r="A170" s="3" t="s">
        <v>28</v>
      </c>
      <c r="B170" s="349">
        <f>SUM(B172:B183)</f>
        <v>22571900</v>
      </c>
      <c r="C170" s="349">
        <f>SUM(C172:C183)</f>
        <v>5007520.13</v>
      </c>
    </row>
    <row r="171" spans="1:3" s="12" customFormat="1" x14ac:dyDescent="0.25">
      <c r="A171" s="10" t="s">
        <v>4</v>
      </c>
      <c r="B171" s="259"/>
      <c r="C171" s="259"/>
    </row>
    <row r="172" spans="1:3" s="12" customFormat="1" x14ac:dyDescent="0.25">
      <c r="A172" s="388" t="s">
        <v>8</v>
      </c>
      <c r="B172" s="403">
        <v>14535000</v>
      </c>
      <c r="C172" s="409">
        <v>3562169.76</v>
      </c>
    </row>
    <row r="173" spans="1:3" s="12" customFormat="1" x14ac:dyDescent="0.25">
      <c r="A173" s="388" t="s">
        <v>95</v>
      </c>
      <c r="B173" s="403">
        <v>0</v>
      </c>
      <c r="C173" s="409">
        <v>4720.6499999999996</v>
      </c>
    </row>
    <row r="174" spans="1:3" s="12" customFormat="1" x14ac:dyDescent="0.25">
      <c r="A174" s="388" t="s">
        <v>13</v>
      </c>
      <c r="B174" s="403"/>
      <c r="C174" s="409"/>
    </row>
    <row r="175" spans="1:3" s="12" customFormat="1" x14ac:dyDescent="0.25">
      <c r="A175" s="388" t="s">
        <v>9</v>
      </c>
      <c r="B175" s="403">
        <v>4390000</v>
      </c>
      <c r="C175" s="410">
        <v>1063429.42</v>
      </c>
    </row>
    <row r="176" spans="1:3" s="12" customFormat="1" x14ac:dyDescent="0.25">
      <c r="A176" s="388" t="s">
        <v>10</v>
      </c>
      <c r="B176" s="403"/>
      <c r="C176" s="409"/>
    </row>
    <row r="177" spans="1:3" s="12" customFormat="1" ht="23.25" x14ac:dyDescent="0.25">
      <c r="A177" s="388" t="s">
        <v>14</v>
      </c>
      <c r="B177" s="403"/>
      <c r="C177" s="409"/>
    </row>
    <row r="178" spans="1:3" s="12" customFormat="1" x14ac:dyDescent="0.25">
      <c r="A178" s="388" t="s">
        <v>11</v>
      </c>
      <c r="B178" s="403">
        <v>603000</v>
      </c>
      <c r="C178" s="409">
        <v>10930</v>
      </c>
    </row>
    <row r="179" spans="1:3" s="12" customFormat="1" x14ac:dyDescent="0.25">
      <c r="A179" s="388" t="s">
        <v>12</v>
      </c>
      <c r="B179" s="403">
        <v>292500</v>
      </c>
      <c r="C179" s="409">
        <v>103904</v>
      </c>
    </row>
    <row r="180" spans="1:3" s="12" customFormat="1" x14ac:dyDescent="0.25">
      <c r="A180" s="388" t="s">
        <v>72</v>
      </c>
      <c r="B180" s="403">
        <v>60000</v>
      </c>
      <c r="C180" s="409"/>
    </row>
    <row r="181" spans="1:3" s="12" customFormat="1" x14ac:dyDescent="0.25">
      <c r="A181" s="389" t="s">
        <v>5</v>
      </c>
      <c r="B181" s="403">
        <v>0</v>
      </c>
      <c r="C181" s="409"/>
    </row>
    <row r="182" spans="1:3" s="12" customFormat="1" ht="25.5" x14ac:dyDescent="0.25">
      <c r="A182" s="389" t="s">
        <v>6</v>
      </c>
      <c r="B182" s="403">
        <v>706700</v>
      </c>
      <c r="C182" s="409">
        <v>208553.8</v>
      </c>
    </row>
    <row r="183" spans="1:3" s="12" customFormat="1" ht="25.5" x14ac:dyDescent="0.25">
      <c r="A183" s="389" t="s">
        <v>7</v>
      </c>
      <c r="B183" s="403">
        <v>1984700</v>
      </c>
      <c r="C183" s="409">
        <v>53812.5</v>
      </c>
    </row>
    <row r="184" spans="1:3" s="12" customFormat="1" x14ac:dyDescent="0.25">
      <c r="A184" s="14"/>
      <c r="B184" s="14"/>
      <c r="C184" s="14"/>
    </row>
    <row r="185" spans="1:3" s="12" customFormat="1" x14ac:dyDescent="0.25">
      <c r="A185" s="15" t="s">
        <v>0</v>
      </c>
      <c r="B185" s="15" t="s">
        <v>2</v>
      </c>
      <c r="C185" s="15" t="s">
        <v>3</v>
      </c>
    </row>
    <row r="186" spans="1:3" s="12" customFormat="1" x14ac:dyDescent="0.25">
      <c r="A186" s="15" t="s">
        <v>1</v>
      </c>
      <c r="B186" s="15">
        <v>2</v>
      </c>
      <c r="C186" s="15">
        <v>3</v>
      </c>
    </row>
    <row r="187" spans="1:3" s="12" customFormat="1" x14ac:dyDescent="0.25">
      <c r="A187" s="3" t="s">
        <v>29</v>
      </c>
      <c r="B187" s="8">
        <f>SUM(B189:B201)</f>
        <v>21243100</v>
      </c>
      <c r="C187" s="8">
        <f>SUM(C189:C201)</f>
        <v>4481982.0399999991</v>
      </c>
    </row>
    <row r="188" spans="1:3" s="12" customFormat="1" x14ac:dyDescent="0.25">
      <c r="A188" s="10" t="s">
        <v>4</v>
      </c>
      <c r="B188" s="11"/>
      <c r="C188" s="11">
        <v>0</v>
      </c>
    </row>
    <row r="189" spans="1:3" s="12" customFormat="1" x14ac:dyDescent="0.25">
      <c r="A189" s="388" t="s">
        <v>8</v>
      </c>
      <c r="B189" s="403">
        <v>10865591</v>
      </c>
      <c r="C189" s="403">
        <v>3271169.2299999995</v>
      </c>
    </row>
    <row r="190" spans="1:3" s="12" customFormat="1" ht="23.25" x14ac:dyDescent="0.25">
      <c r="A190" s="388" t="s">
        <v>76</v>
      </c>
      <c r="B190" s="403">
        <v>30000</v>
      </c>
      <c r="C190" s="403">
        <v>2146.64</v>
      </c>
    </row>
    <row r="191" spans="1:3" s="12" customFormat="1" x14ac:dyDescent="0.25">
      <c r="A191" s="388" t="s">
        <v>9</v>
      </c>
      <c r="B191" s="403">
        <v>3281409</v>
      </c>
      <c r="C191" s="403">
        <v>565960.74</v>
      </c>
    </row>
    <row r="192" spans="1:3" s="12" customFormat="1" x14ac:dyDescent="0.25">
      <c r="A192" s="388" t="s">
        <v>10</v>
      </c>
      <c r="B192" s="403">
        <v>28340</v>
      </c>
      <c r="C192" s="403">
        <v>4921.0599999999995</v>
      </c>
    </row>
    <row r="193" spans="1:3" s="12" customFormat="1" ht="23.25" x14ac:dyDescent="0.25">
      <c r="A193" s="388" t="s">
        <v>49</v>
      </c>
      <c r="B193" s="403">
        <v>0</v>
      </c>
      <c r="C193" s="403"/>
    </row>
    <row r="194" spans="1:3" s="12" customFormat="1" x14ac:dyDescent="0.25">
      <c r="A194" s="386" t="s">
        <v>15</v>
      </c>
      <c r="B194" s="403">
        <v>164000</v>
      </c>
      <c r="C194" s="408">
        <v>4293.37</v>
      </c>
    </row>
    <row r="195" spans="1:3" s="12" customFormat="1" x14ac:dyDescent="0.25">
      <c r="A195" s="386" t="s">
        <v>16</v>
      </c>
      <c r="B195" s="403">
        <v>391370</v>
      </c>
      <c r="C195" s="403">
        <v>84414</v>
      </c>
    </row>
    <row r="196" spans="1:3" s="12" customFormat="1" x14ac:dyDescent="0.25">
      <c r="A196" s="388" t="s">
        <v>11</v>
      </c>
      <c r="B196" s="403">
        <v>299000</v>
      </c>
      <c r="C196" s="403">
        <v>50626</v>
      </c>
    </row>
    <row r="197" spans="1:3" s="12" customFormat="1" x14ac:dyDescent="0.25">
      <c r="A197" s="388" t="s">
        <v>12</v>
      </c>
      <c r="B197" s="403">
        <v>3824990</v>
      </c>
      <c r="C197" s="403">
        <v>281625</v>
      </c>
    </row>
    <row r="198" spans="1:3" s="12" customFormat="1" x14ac:dyDescent="0.25">
      <c r="A198" s="389" t="s">
        <v>72</v>
      </c>
      <c r="B198" s="403">
        <v>25000</v>
      </c>
      <c r="C198" s="403"/>
    </row>
    <row r="199" spans="1:3" s="12" customFormat="1" x14ac:dyDescent="0.25">
      <c r="A199" s="388" t="s">
        <v>5</v>
      </c>
      <c r="B199" s="403">
        <v>66100</v>
      </c>
      <c r="C199" s="403">
        <v>4096</v>
      </c>
    </row>
    <row r="200" spans="1:3" s="12" customFormat="1" ht="25.5" x14ac:dyDescent="0.25">
      <c r="A200" s="389" t="s">
        <v>6</v>
      </c>
      <c r="B200" s="403">
        <v>60000</v>
      </c>
      <c r="C200" s="403"/>
    </row>
    <row r="201" spans="1:3" s="12" customFormat="1" ht="25.5" x14ac:dyDescent="0.25">
      <c r="A201" s="389" t="s">
        <v>7</v>
      </c>
      <c r="B201" s="403">
        <v>2207300</v>
      </c>
      <c r="C201" s="403">
        <v>212730</v>
      </c>
    </row>
    <row r="202" spans="1:3" s="12" customFormat="1" x14ac:dyDescent="0.25">
      <c r="A202" s="356"/>
      <c r="B202" s="305"/>
      <c r="C202" s="305"/>
    </row>
    <row r="203" spans="1:3" s="12" customFormat="1" x14ac:dyDescent="0.25">
      <c r="A203" s="14"/>
      <c r="B203" s="14"/>
      <c r="C203" s="14"/>
    </row>
    <row r="204" spans="1:3" s="12" customFormat="1" x14ac:dyDescent="0.25">
      <c r="A204" s="15" t="s">
        <v>0</v>
      </c>
      <c r="B204" s="15" t="s">
        <v>2</v>
      </c>
      <c r="C204" s="15" t="s">
        <v>3</v>
      </c>
    </row>
    <row r="205" spans="1:3" s="12" customFormat="1" x14ac:dyDescent="0.25">
      <c r="A205" s="15" t="s">
        <v>1</v>
      </c>
      <c r="B205" s="15">
        <v>2</v>
      </c>
      <c r="C205" s="15">
        <v>3</v>
      </c>
    </row>
    <row r="206" spans="1:3" s="12" customFormat="1" x14ac:dyDescent="0.25">
      <c r="A206" s="3" t="s">
        <v>36</v>
      </c>
      <c r="B206" s="349">
        <f>B208+B210+B211+B213+B214+B215+B216+B217+B218+B209+B212+B220</f>
        <v>4262130</v>
      </c>
      <c r="C206" s="349">
        <f>C208+C210+C211+C213+C214+C215+C216+C217+C218+C209+C212+C220</f>
        <v>2016639.57</v>
      </c>
    </row>
    <row r="207" spans="1:3" s="12" customFormat="1" x14ac:dyDescent="0.25">
      <c r="A207" s="10" t="s">
        <v>4</v>
      </c>
      <c r="B207" s="259"/>
      <c r="C207" s="259"/>
    </row>
    <row r="208" spans="1:3" s="12" customFormat="1" x14ac:dyDescent="0.25">
      <c r="A208" s="388" t="s">
        <v>8</v>
      </c>
      <c r="B208" s="409">
        <v>3000000</v>
      </c>
      <c r="C208" s="409">
        <v>1470431.65</v>
      </c>
    </row>
    <row r="209" spans="1:3" s="12" customFormat="1" x14ac:dyDescent="0.25">
      <c r="A209" s="388" t="s">
        <v>13</v>
      </c>
      <c r="B209" s="409">
        <v>6200</v>
      </c>
      <c r="C209" s="409"/>
    </row>
    <row r="210" spans="1:3" s="12" customFormat="1" x14ac:dyDescent="0.25">
      <c r="A210" s="388" t="s">
        <v>9</v>
      </c>
      <c r="B210" s="409">
        <v>906000</v>
      </c>
      <c r="C210" s="409">
        <v>444070.01</v>
      </c>
    </row>
    <row r="211" spans="1:3" s="12" customFormat="1" ht="23.25" x14ac:dyDescent="0.25">
      <c r="A211" s="388" t="s">
        <v>84</v>
      </c>
      <c r="B211" s="409">
        <v>0</v>
      </c>
      <c r="C211" s="409"/>
    </row>
    <row r="212" spans="1:3" s="12" customFormat="1" x14ac:dyDescent="0.25">
      <c r="A212" s="388" t="s">
        <v>10</v>
      </c>
      <c r="B212" s="409">
        <v>20035.13</v>
      </c>
      <c r="C212" s="409">
        <v>7235.31</v>
      </c>
    </row>
    <row r="213" spans="1:3" s="12" customFormat="1" ht="23.25" x14ac:dyDescent="0.25">
      <c r="A213" s="388" t="s">
        <v>14</v>
      </c>
      <c r="B213" s="409">
        <v>0</v>
      </c>
      <c r="C213" s="409"/>
    </row>
    <row r="214" spans="1:3" s="12" customFormat="1" x14ac:dyDescent="0.25">
      <c r="A214" s="388" t="s">
        <v>15</v>
      </c>
      <c r="B214" s="409">
        <v>38421.68</v>
      </c>
      <c r="C214" s="409">
        <v>10145.73</v>
      </c>
    </row>
    <row r="215" spans="1:3" s="12" customFormat="1" x14ac:dyDescent="0.25">
      <c r="A215" s="388" t="s">
        <v>11</v>
      </c>
      <c r="B215" s="409">
        <v>66638.559999999998</v>
      </c>
      <c r="C215" s="409">
        <v>9383.8700000000008</v>
      </c>
    </row>
    <row r="216" spans="1:3" s="12" customFormat="1" x14ac:dyDescent="0.25">
      <c r="A216" s="388" t="s">
        <v>12</v>
      </c>
      <c r="B216" s="409">
        <v>91342</v>
      </c>
      <c r="C216" s="409">
        <v>18356</v>
      </c>
    </row>
    <row r="217" spans="1:3" s="12" customFormat="1" x14ac:dyDescent="0.25">
      <c r="A217" s="388" t="s">
        <v>72</v>
      </c>
      <c r="B217" s="409">
        <v>9000</v>
      </c>
      <c r="C217" s="409"/>
    </row>
    <row r="218" spans="1:3" s="12" customFormat="1" x14ac:dyDescent="0.25">
      <c r="A218" s="389" t="s">
        <v>5</v>
      </c>
      <c r="B218" s="409">
        <v>5700</v>
      </c>
      <c r="C218" s="409"/>
    </row>
    <row r="219" spans="1:3" s="12" customFormat="1" ht="25.5" x14ac:dyDescent="0.25">
      <c r="A219" s="389" t="s">
        <v>6</v>
      </c>
      <c r="B219" s="409">
        <v>0</v>
      </c>
      <c r="C219" s="409"/>
    </row>
    <row r="220" spans="1:3" s="12" customFormat="1" ht="25.5" x14ac:dyDescent="0.25">
      <c r="A220" s="389" t="s">
        <v>7</v>
      </c>
      <c r="B220" s="409">
        <v>118792.63</v>
      </c>
      <c r="C220" s="409">
        <v>57017</v>
      </c>
    </row>
    <row r="221" spans="1:3" s="12" customFormat="1" x14ac:dyDescent="0.25">
      <c r="A221" s="10"/>
      <c r="B221" s="403"/>
      <c r="C221" s="403"/>
    </row>
    <row r="222" spans="1:3" s="12" customFormat="1" x14ac:dyDescent="0.25">
      <c r="A222" s="15" t="s">
        <v>0</v>
      </c>
      <c r="B222" s="15" t="s">
        <v>2</v>
      </c>
      <c r="C222" s="15" t="s">
        <v>3</v>
      </c>
    </row>
    <row r="223" spans="1:3" s="12" customFormat="1" x14ac:dyDescent="0.25">
      <c r="A223" s="15" t="s">
        <v>1</v>
      </c>
      <c r="B223" s="15">
        <v>2</v>
      </c>
      <c r="C223" s="15">
        <v>3</v>
      </c>
    </row>
    <row r="224" spans="1:3" s="12" customFormat="1" x14ac:dyDescent="0.25">
      <c r="A224" s="3" t="s">
        <v>31</v>
      </c>
      <c r="B224" s="349">
        <f>SUM(B226:B238)</f>
        <v>2790400</v>
      </c>
      <c r="C224" s="413">
        <f>SUM(C226:C238)</f>
        <v>1262279.3</v>
      </c>
    </row>
    <row r="225" spans="1:3" s="12" customFormat="1" x14ac:dyDescent="0.25">
      <c r="A225" s="10" t="s">
        <v>4</v>
      </c>
      <c r="B225" s="259"/>
      <c r="C225" s="259"/>
    </row>
    <row r="226" spans="1:3" s="12" customFormat="1" x14ac:dyDescent="0.25">
      <c r="A226" s="415" t="s">
        <v>8</v>
      </c>
      <c r="B226" s="414">
        <v>1940783</v>
      </c>
      <c r="C226" s="417">
        <v>888852.61</v>
      </c>
    </row>
    <row r="227" spans="1:3" s="12" customFormat="1" x14ac:dyDescent="0.25">
      <c r="A227" s="415" t="s">
        <v>13</v>
      </c>
      <c r="B227" s="414">
        <v>700</v>
      </c>
      <c r="C227" s="417"/>
    </row>
    <row r="228" spans="1:3" s="12" customFormat="1" x14ac:dyDescent="0.25">
      <c r="A228" s="415" t="s">
        <v>9</v>
      </c>
      <c r="B228" s="414">
        <v>586117</v>
      </c>
      <c r="C228" s="417">
        <v>266752.23</v>
      </c>
    </row>
    <row r="229" spans="1:3" s="12" customFormat="1" x14ac:dyDescent="0.25">
      <c r="A229" s="415" t="s">
        <v>131</v>
      </c>
      <c r="B229" s="414">
        <v>13000</v>
      </c>
      <c r="C229" s="417"/>
    </row>
    <row r="230" spans="1:3" s="12" customFormat="1" x14ac:dyDescent="0.25">
      <c r="A230" s="415" t="s">
        <v>106</v>
      </c>
      <c r="B230" s="414">
        <v>12000</v>
      </c>
      <c r="C230" s="417"/>
    </row>
    <row r="231" spans="1:3" s="12" customFormat="1" x14ac:dyDescent="0.25">
      <c r="A231" s="415" t="s">
        <v>10</v>
      </c>
      <c r="B231" s="414">
        <v>9100</v>
      </c>
      <c r="C231" s="418">
        <v>2956.09</v>
      </c>
    </row>
    <row r="232" spans="1:3" s="12" customFormat="1" x14ac:dyDescent="0.25">
      <c r="A232" s="415" t="s">
        <v>30</v>
      </c>
      <c r="B232" s="414">
        <v>27800</v>
      </c>
      <c r="C232" s="417">
        <v>12180.01</v>
      </c>
    </row>
    <row r="233" spans="1:3" s="12" customFormat="1" x14ac:dyDescent="0.25">
      <c r="A233" s="415" t="s">
        <v>11</v>
      </c>
      <c r="B233" s="414">
        <v>10200</v>
      </c>
      <c r="C233" s="417">
        <v>2824</v>
      </c>
    </row>
    <row r="234" spans="1:3" s="12" customFormat="1" x14ac:dyDescent="0.25">
      <c r="A234" s="415" t="s">
        <v>12</v>
      </c>
      <c r="B234" s="414">
        <v>107900</v>
      </c>
      <c r="C234" s="417">
        <v>17630</v>
      </c>
    </row>
    <row r="235" spans="1:3" s="12" customFormat="1" x14ac:dyDescent="0.25">
      <c r="A235" s="415" t="s">
        <v>82</v>
      </c>
      <c r="B235" s="417">
        <v>5500</v>
      </c>
      <c r="C235" s="417">
        <v>1026.8599999999999</v>
      </c>
    </row>
    <row r="236" spans="1:3" s="12" customFormat="1" x14ac:dyDescent="0.25">
      <c r="A236" s="416" t="s">
        <v>5</v>
      </c>
      <c r="B236" s="414">
        <v>4200</v>
      </c>
      <c r="C236" s="417"/>
    </row>
    <row r="237" spans="1:3" s="12" customFormat="1" ht="25.5" x14ac:dyDescent="0.25">
      <c r="A237" s="416" t="s">
        <v>6</v>
      </c>
      <c r="B237" s="414"/>
      <c r="C237" s="417"/>
    </row>
    <row r="238" spans="1:3" s="12" customFormat="1" ht="25.5" x14ac:dyDescent="0.25">
      <c r="A238" s="416" t="s">
        <v>7</v>
      </c>
      <c r="B238" s="417">
        <v>73100</v>
      </c>
      <c r="C238" s="417">
        <v>70057.5</v>
      </c>
    </row>
    <row r="239" spans="1:3" s="12" customFormat="1" x14ac:dyDescent="0.25">
      <c r="A239" s="14"/>
      <c r="B239" s="14"/>
      <c r="C239" s="14"/>
    </row>
    <row r="240" spans="1:3" s="12" customFormat="1" x14ac:dyDescent="0.25">
      <c r="A240" s="15" t="s">
        <v>0</v>
      </c>
      <c r="B240" s="15" t="s">
        <v>2</v>
      </c>
      <c r="C240" s="15" t="s">
        <v>3</v>
      </c>
    </row>
    <row r="241" spans="1:3" s="12" customFormat="1" x14ac:dyDescent="0.25">
      <c r="A241" s="15" t="s">
        <v>1</v>
      </c>
      <c r="B241" s="15">
        <v>2</v>
      </c>
      <c r="C241" s="15">
        <v>3</v>
      </c>
    </row>
    <row r="242" spans="1:3" s="12" customFormat="1" ht="25.5" x14ac:dyDescent="0.25">
      <c r="A242" s="3" t="s">
        <v>34</v>
      </c>
      <c r="B242" s="404">
        <f>SUM(B244:B262)</f>
        <v>48490800</v>
      </c>
      <c r="C242" s="404">
        <f>SUM(C244:C262)</f>
        <v>11124870.65</v>
      </c>
    </row>
    <row r="243" spans="1:3" s="12" customFormat="1" x14ac:dyDescent="0.25">
      <c r="A243" s="10" t="s">
        <v>4</v>
      </c>
      <c r="B243" s="404"/>
      <c r="C243" s="404"/>
    </row>
    <row r="244" spans="1:3" s="12" customFormat="1" x14ac:dyDescent="0.25">
      <c r="A244" s="13" t="s">
        <v>8</v>
      </c>
      <c r="B244" s="404">
        <v>27430300</v>
      </c>
      <c r="C244" s="404">
        <v>6948172.6400000006</v>
      </c>
    </row>
    <row r="245" spans="1:3" s="12" customFormat="1" x14ac:dyDescent="0.25">
      <c r="A245" s="13" t="s">
        <v>13</v>
      </c>
      <c r="B245" s="404">
        <v>8400</v>
      </c>
      <c r="C245" s="404"/>
    </row>
    <row r="246" spans="1:3" s="12" customFormat="1" ht="17.25" customHeight="1" x14ac:dyDescent="0.25">
      <c r="A246" s="13" t="s">
        <v>119</v>
      </c>
      <c r="B246" s="404">
        <v>60000</v>
      </c>
      <c r="C246" s="404"/>
    </row>
    <row r="247" spans="1:3" s="12" customFormat="1" x14ac:dyDescent="0.25">
      <c r="A247" s="13" t="s">
        <v>9</v>
      </c>
      <c r="B247" s="404">
        <v>8242800</v>
      </c>
      <c r="C247" s="404">
        <v>2084079.0100000002</v>
      </c>
    </row>
    <row r="248" spans="1:3" s="12" customFormat="1" x14ac:dyDescent="0.25">
      <c r="A248" s="13" t="s">
        <v>10</v>
      </c>
      <c r="B248" s="404">
        <v>19500</v>
      </c>
      <c r="C248" s="404">
        <v>4875</v>
      </c>
    </row>
    <row r="249" spans="1:3" s="12" customFormat="1" x14ac:dyDescent="0.25">
      <c r="A249" s="13" t="s">
        <v>15</v>
      </c>
      <c r="B249" s="404">
        <v>43200</v>
      </c>
      <c r="C249" s="404">
        <v>13625.51</v>
      </c>
    </row>
    <row r="250" spans="1:3" s="12" customFormat="1" x14ac:dyDescent="0.25">
      <c r="A250" s="13" t="s">
        <v>33</v>
      </c>
      <c r="B250" s="404"/>
      <c r="C250" s="404"/>
    </row>
    <row r="251" spans="1:3" s="12" customFormat="1" x14ac:dyDescent="0.25">
      <c r="A251" s="13" t="s">
        <v>11</v>
      </c>
      <c r="B251" s="404">
        <v>340500</v>
      </c>
      <c r="C251" s="404">
        <v>52634</v>
      </c>
    </row>
    <row r="252" spans="1:3" s="12" customFormat="1" x14ac:dyDescent="0.25">
      <c r="A252" s="13" t="s">
        <v>12</v>
      </c>
      <c r="B252" s="404">
        <v>1304500</v>
      </c>
      <c r="C252" s="404">
        <v>331138.82999999996</v>
      </c>
    </row>
    <row r="253" spans="1:3" s="12" customFormat="1" x14ac:dyDescent="0.25">
      <c r="A253" s="13" t="s">
        <v>72</v>
      </c>
      <c r="B253" s="404">
        <v>70000</v>
      </c>
      <c r="C253" s="404">
        <v>14461.86</v>
      </c>
    </row>
    <row r="254" spans="1:3" s="12" customFormat="1" x14ac:dyDescent="0.25">
      <c r="A254" s="10" t="s">
        <v>5</v>
      </c>
      <c r="B254" s="404"/>
      <c r="C254" s="404"/>
    </row>
    <row r="255" spans="1:3" s="12" customFormat="1" ht="25.5" x14ac:dyDescent="0.25">
      <c r="A255" s="10" t="s">
        <v>6</v>
      </c>
      <c r="B255" s="404">
        <v>7517700</v>
      </c>
      <c r="C255" s="404">
        <v>1639642.67</v>
      </c>
    </row>
    <row r="256" spans="1:3" s="12" customFormat="1" x14ac:dyDescent="0.25">
      <c r="A256" s="10" t="s">
        <v>127</v>
      </c>
      <c r="B256" s="404">
        <v>2747400</v>
      </c>
      <c r="C256" s="404"/>
    </row>
    <row r="257" spans="1:3" s="12" customFormat="1" x14ac:dyDescent="0.25">
      <c r="A257" s="10" t="s">
        <v>128</v>
      </c>
      <c r="B257" s="404">
        <v>454580</v>
      </c>
      <c r="C257" s="404"/>
    </row>
    <row r="258" spans="1:3" s="12" customFormat="1" ht="25.5" x14ac:dyDescent="0.25">
      <c r="A258" s="10" t="s">
        <v>129</v>
      </c>
      <c r="B258" s="404">
        <v>215900</v>
      </c>
      <c r="C258" s="404">
        <v>28622.13</v>
      </c>
    </row>
    <row r="259" spans="1:3" s="12" customFormat="1" x14ac:dyDescent="0.25">
      <c r="A259" s="10" t="s">
        <v>130</v>
      </c>
      <c r="B259" s="404">
        <v>5520</v>
      </c>
      <c r="C259" s="404"/>
    </row>
    <row r="260" spans="1:3" s="12" customFormat="1" x14ac:dyDescent="0.25">
      <c r="A260" s="6" t="s">
        <v>37</v>
      </c>
      <c r="B260" s="404">
        <v>14600</v>
      </c>
      <c r="C260" s="403"/>
    </row>
    <row r="261" spans="1:3" s="12" customFormat="1" x14ac:dyDescent="0.25">
      <c r="A261" s="6" t="s">
        <v>121</v>
      </c>
      <c r="B261" s="404">
        <v>11800</v>
      </c>
      <c r="C261" s="403">
        <v>5700</v>
      </c>
    </row>
    <row r="262" spans="1:3" s="12" customFormat="1" x14ac:dyDescent="0.25">
      <c r="A262" s="6" t="s">
        <v>120</v>
      </c>
      <c r="B262" s="404">
        <v>4100</v>
      </c>
      <c r="C262" s="403">
        <v>1919</v>
      </c>
    </row>
    <row r="263" spans="1:3" s="12" customFormat="1" x14ac:dyDescent="0.25">
      <c r="A263" s="14"/>
      <c r="B263" s="14"/>
      <c r="C263" s="14"/>
    </row>
    <row r="264" spans="1:3" s="12" customFormat="1" x14ac:dyDescent="0.25">
      <c r="A264" s="15" t="s">
        <v>0</v>
      </c>
      <c r="B264" s="15" t="s">
        <v>2</v>
      </c>
      <c r="C264" s="15" t="s">
        <v>3</v>
      </c>
    </row>
    <row r="265" spans="1:3" s="12" customFormat="1" x14ac:dyDescent="0.25">
      <c r="A265" s="15" t="s">
        <v>1</v>
      </c>
      <c r="B265" s="15">
        <v>2</v>
      </c>
      <c r="C265" s="15">
        <v>3</v>
      </c>
    </row>
    <row r="266" spans="1:3" s="12" customFormat="1" ht="25.5" x14ac:dyDescent="0.25">
      <c r="A266" s="3" t="s">
        <v>39</v>
      </c>
      <c r="B266" s="8">
        <f>SUM(B268:B282)</f>
        <v>44389800</v>
      </c>
      <c r="C266" s="8">
        <f>SUM(C268:C281)</f>
        <v>8184825</v>
      </c>
    </row>
    <row r="267" spans="1:3" s="12" customFormat="1" x14ac:dyDescent="0.25">
      <c r="A267" s="10" t="s">
        <v>4</v>
      </c>
      <c r="B267" s="11"/>
      <c r="C267" s="11"/>
    </row>
    <row r="268" spans="1:3" s="12" customFormat="1" x14ac:dyDescent="0.25">
      <c r="A268" s="33" t="s">
        <v>8</v>
      </c>
      <c r="B268" s="403">
        <v>23852400</v>
      </c>
      <c r="C268" s="403">
        <v>5925000</v>
      </c>
    </row>
    <row r="269" spans="1:3" s="12" customFormat="1" x14ac:dyDescent="0.25">
      <c r="A269" s="33" t="s">
        <v>103</v>
      </c>
      <c r="B269" s="403">
        <v>119200</v>
      </c>
      <c r="C269" s="403"/>
    </row>
    <row r="270" spans="1:3" s="12" customFormat="1" x14ac:dyDescent="0.25">
      <c r="A270" s="33" t="s">
        <v>9</v>
      </c>
      <c r="B270" s="403">
        <v>7169600</v>
      </c>
      <c r="C270" s="403">
        <v>1789349.9999999998</v>
      </c>
    </row>
    <row r="271" spans="1:3" s="12" customFormat="1" x14ac:dyDescent="0.25">
      <c r="A271" s="33" t="s">
        <v>10</v>
      </c>
      <c r="B271" s="403">
        <v>51500</v>
      </c>
      <c r="C271" s="403">
        <v>11771.98</v>
      </c>
    </row>
    <row r="272" spans="1:3" s="12" customFormat="1" x14ac:dyDescent="0.25">
      <c r="A272" s="33" t="s">
        <v>66</v>
      </c>
      <c r="B272" s="409"/>
      <c r="C272" s="409">
        <v>16000</v>
      </c>
    </row>
    <row r="273" spans="1:3" s="12" customFormat="1" x14ac:dyDescent="0.25">
      <c r="A273" s="33" t="s">
        <v>15</v>
      </c>
      <c r="B273" s="403">
        <v>131500</v>
      </c>
      <c r="C273" s="403"/>
    </row>
    <row r="274" spans="1:3" s="12" customFormat="1" ht="23.25" x14ac:dyDescent="0.25">
      <c r="A274" s="33" t="s">
        <v>104</v>
      </c>
      <c r="B274" s="403"/>
      <c r="C274" s="403"/>
    </row>
    <row r="275" spans="1:3" s="12" customFormat="1" x14ac:dyDescent="0.25">
      <c r="A275" s="33" t="s">
        <v>11</v>
      </c>
      <c r="B275" s="403">
        <v>1475100</v>
      </c>
      <c r="C275" s="403">
        <v>25025</v>
      </c>
    </row>
    <row r="276" spans="1:3" s="12" customFormat="1" x14ac:dyDescent="0.25">
      <c r="A276" s="33" t="s">
        <v>12</v>
      </c>
      <c r="B276" s="403">
        <v>1055293.57</v>
      </c>
      <c r="C276" s="403">
        <v>317042.27</v>
      </c>
    </row>
    <row r="277" spans="1:3" s="12" customFormat="1" x14ac:dyDescent="0.25">
      <c r="A277" s="33" t="s">
        <v>72</v>
      </c>
      <c r="B277" s="403">
        <v>45706.43</v>
      </c>
      <c r="C277" s="403">
        <v>10133.030000000001</v>
      </c>
    </row>
    <row r="278" spans="1:3" s="12" customFormat="1" x14ac:dyDescent="0.25">
      <c r="A278" s="33" t="s">
        <v>97</v>
      </c>
      <c r="B278" s="403"/>
      <c r="C278" s="403"/>
    </row>
    <row r="279" spans="1:3" s="12" customFormat="1" x14ac:dyDescent="0.25">
      <c r="A279" s="33" t="s">
        <v>5</v>
      </c>
      <c r="B279" s="403">
        <v>23300</v>
      </c>
      <c r="C279" s="403">
        <v>4475</v>
      </c>
    </row>
    <row r="280" spans="1:3" s="12" customFormat="1" ht="23.25" x14ac:dyDescent="0.25">
      <c r="A280" s="33" t="s">
        <v>6</v>
      </c>
      <c r="B280" s="403">
        <v>7663600</v>
      </c>
      <c r="C280" s="403"/>
    </row>
    <row r="281" spans="1:3" s="12" customFormat="1" ht="23.25" x14ac:dyDescent="0.25">
      <c r="A281" s="33" t="s">
        <v>7</v>
      </c>
      <c r="B281" s="403">
        <v>2802600</v>
      </c>
      <c r="C281" s="403">
        <v>86027.72</v>
      </c>
    </row>
    <row r="282" spans="1:3" s="12" customFormat="1" x14ac:dyDescent="0.25">
      <c r="A282" s="14"/>
      <c r="B282" s="14"/>
      <c r="C282" s="14"/>
    </row>
    <row r="283" spans="1:3" s="12" customFormat="1" x14ac:dyDescent="0.25">
      <c r="A283" s="27" t="s">
        <v>0</v>
      </c>
      <c r="B283" s="27" t="s">
        <v>2</v>
      </c>
      <c r="C283" s="27" t="s">
        <v>3</v>
      </c>
    </row>
    <row r="284" spans="1:3" s="12" customFormat="1" ht="15.75" thickBot="1" x14ac:dyDescent="0.3">
      <c r="A284" s="27" t="s">
        <v>1</v>
      </c>
      <c r="B284" s="28" t="s">
        <v>40</v>
      </c>
      <c r="C284" s="28" t="s">
        <v>41</v>
      </c>
    </row>
    <row r="285" spans="1:3" s="12" customFormat="1" x14ac:dyDescent="0.25">
      <c r="A285" s="29" t="s">
        <v>42</v>
      </c>
      <c r="B285" s="81">
        <f>SUM(B287:B301)</f>
        <v>102221500.00000001</v>
      </c>
      <c r="C285" s="81">
        <f>SUM(C287:C301)</f>
        <v>11786483.839999998</v>
      </c>
    </row>
    <row r="286" spans="1:3" s="12" customFormat="1" x14ac:dyDescent="0.25">
      <c r="A286" s="31" t="s">
        <v>4</v>
      </c>
      <c r="B286" s="82"/>
      <c r="C286" s="82"/>
    </row>
    <row r="287" spans="1:3" s="12" customFormat="1" x14ac:dyDescent="0.25">
      <c r="A287" s="378" t="s">
        <v>8</v>
      </c>
      <c r="B287" s="411">
        <v>29391920</v>
      </c>
      <c r="C287" s="411">
        <v>7294330.3099999996</v>
      </c>
    </row>
    <row r="288" spans="1:3" s="12" customFormat="1" x14ac:dyDescent="0.25">
      <c r="A288" s="378" t="s">
        <v>13</v>
      </c>
      <c r="B288" s="411">
        <v>250000</v>
      </c>
      <c r="C288" s="411">
        <v>3400</v>
      </c>
    </row>
    <row r="289" spans="1:3" s="12" customFormat="1" x14ac:dyDescent="0.25">
      <c r="A289" s="378" t="s">
        <v>9</v>
      </c>
      <c r="B289" s="411">
        <v>8837380</v>
      </c>
      <c r="C289" s="411">
        <v>1975556.78</v>
      </c>
    </row>
    <row r="290" spans="1:3" s="12" customFormat="1" x14ac:dyDescent="0.25">
      <c r="A290" s="378" t="s">
        <v>10</v>
      </c>
      <c r="B290" s="411">
        <v>298474.32</v>
      </c>
      <c r="C290" s="411">
        <v>78899.81</v>
      </c>
    </row>
    <row r="291" spans="1:3" s="12" customFormat="1" ht="23.25" x14ac:dyDescent="0.25">
      <c r="A291" s="378" t="s">
        <v>124</v>
      </c>
      <c r="B291" s="411">
        <v>55000</v>
      </c>
      <c r="C291" s="411">
        <v>1860</v>
      </c>
    </row>
    <row r="292" spans="1:3" s="12" customFormat="1" x14ac:dyDescent="0.25">
      <c r="A292" s="378" t="s">
        <v>15</v>
      </c>
      <c r="B292" s="411">
        <v>1256840.95</v>
      </c>
      <c r="C292" s="411">
        <v>548970.23999999999</v>
      </c>
    </row>
    <row r="293" spans="1:3" s="12" customFormat="1" x14ac:dyDescent="0.25">
      <c r="A293" s="378" t="s">
        <v>91</v>
      </c>
      <c r="B293" s="411">
        <v>330000</v>
      </c>
      <c r="C293" s="411"/>
    </row>
    <row r="294" spans="1:3" s="12" customFormat="1" x14ac:dyDescent="0.25">
      <c r="A294" s="378" t="s">
        <v>11</v>
      </c>
      <c r="B294" s="411">
        <v>6676689</v>
      </c>
      <c r="C294" s="411">
        <v>485533.06</v>
      </c>
    </row>
    <row r="295" spans="1:3" s="12" customFormat="1" x14ac:dyDescent="0.25">
      <c r="A295" s="378" t="s">
        <v>12</v>
      </c>
      <c r="B295" s="411">
        <v>31530646</v>
      </c>
      <c r="C295" s="411">
        <v>793058.85</v>
      </c>
    </row>
    <row r="296" spans="1:3" s="12" customFormat="1" ht="23.25" x14ac:dyDescent="0.25">
      <c r="A296" s="378" t="s">
        <v>125</v>
      </c>
      <c r="B296" s="411">
        <v>44020</v>
      </c>
      <c r="C296" s="411">
        <v>8788.2800000000007</v>
      </c>
    </row>
    <row r="297" spans="1:3" s="12" customFormat="1" ht="23.25" x14ac:dyDescent="0.25">
      <c r="A297" s="378" t="s">
        <v>86</v>
      </c>
      <c r="B297" s="411">
        <v>39000</v>
      </c>
      <c r="C297" s="411">
        <v>5051.37</v>
      </c>
    </row>
    <row r="298" spans="1:3" s="12" customFormat="1" x14ac:dyDescent="0.25">
      <c r="A298" s="396"/>
      <c r="B298" s="411"/>
      <c r="C298" s="411"/>
    </row>
    <row r="299" spans="1:3" s="12" customFormat="1" x14ac:dyDescent="0.25">
      <c r="A299" s="397" t="s">
        <v>5</v>
      </c>
      <c r="B299" s="411">
        <v>176455</v>
      </c>
      <c r="C299" s="411">
        <v>29357</v>
      </c>
    </row>
    <row r="300" spans="1:3" s="12" customFormat="1" ht="25.5" x14ac:dyDescent="0.25">
      <c r="A300" s="377" t="s">
        <v>6</v>
      </c>
      <c r="B300" s="411">
        <v>16487969.560000001</v>
      </c>
      <c r="C300" s="411">
        <v>44851.11</v>
      </c>
    </row>
    <row r="301" spans="1:3" s="12" customFormat="1" ht="26.25" thickBot="1" x14ac:dyDescent="0.3">
      <c r="A301" s="398" t="s">
        <v>7</v>
      </c>
      <c r="B301" s="411">
        <v>6847105.1699999999</v>
      </c>
      <c r="C301" s="411">
        <v>516827.03</v>
      </c>
    </row>
    <row r="302" spans="1:3" s="12" customFormat="1" x14ac:dyDescent="0.25">
      <c r="A302" s="309"/>
      <c r="B302" s="300"/>
      <c r="C302" s="300"/>
    </row>
    <row r="303" spans="1:3" s="12" customFormat="1" x14ac:dyDescent="0.25">
      <c r="A303" s="27" t="s">
        <v>0</v>
      </c>
      <c r="B303" s="27" t="s">
        <v>2</v>
      </c>
      <c r="C303" s="27" t="s">
        <v>3</v>
      </c>
    </row>
    <row r="304" spans="1:3" s="12" customFormat="1" ht="15.75" thickBot="1" x14ac:dyDescent="0.3">
      <c r="A304" s="27" t="s">
        <v>1</v>
      </c>
      <c r="B304" s="28" t="s">
        <v>40</v>
      </c>
      <c r="C304" s="28" t="s">
        <v>41</v>
      </c>
    </row>
    <row r="305" spans="1:3" s="12" customFormat="1" x14ac:dyDescent="0.25">
      <c r="A305" s="42" t="s">
        <v>45</v>
      </c>
      <c r="B305" s="87">
        <f>SUM(B307:B320)</f>
        <v>123776700</v>
      </c>
      <c r="C305" s="87">
        <f>SUM(C307:C320)</f>
        <v>18470394.259999998</v>
      </c>
    </row>
    <row r="306" spans="1:3" s="12" customFormat="1" x14ac:dyDescent="0.25">
      <c r="A306" s="44" t="s">
        <v>4</v>
      </c>
      <c r="B306" s="88"/>
      <c r="C306" s="88"/>
    </row>
    <row r="307" spans="1:3" s="12" customFormat="1" x14ac:dyDescent="0.25">
      <c r="A307" s="284" t="s">
        <v>8</v>
      </c>
      <c r="B307" s="404">
        <v>18768050</v>
      </c>
      <c r="C307" s="404">
        <v>4877887.3</v>
      </c>
    </row>
    <row r="308" spans="1:3" s="12" customFormat="1" x14ac:dyDescent="0.25">
      <c r="A308" s="346" t="s">
        <v>47</v>
      </c>
      <c r="B308" s="404"/>
      <c r="C308" s="404"/>
    </row>
    <row r="309" spans="1:3" s="12" customFormat="1" x14ac:dyDescent="0.25">
      <c r="A309" s="284" t="s">
        <v>9</v>
      </c>
      <c r="B309" s="404">
        <v>5667950</v>
      </c>
      <c r="C309" s="404">
        <v>1455002</v>
      </c>
    </row>
    <row r="310" spans="1:3" s="12" customFormat="1" x14ac:dyDescent="0.25">
      <c r="A310" s="284" t="s">
        <v>10</v>
      </c>
      <c r="B310" s="404">
        <v>94000</v>
      </c>
      <c r="C310" s="404">
        <v>20868.04</v>
      </c>
    </row>
    <row r="311" spans="1:3" s="12" customFormat="1" x14ac:dyDescent="0.25">
      <c r="A311" s="284" t="s">
        <v>44</v>
      </c>
      <c r="B311" s="404"/>
      <c r="C311" s="404"/>
    </row>
    <row r="312" spans="1:3" s="12" customFormat="1" x14ac:dyDescent="0.25">
      <c r="A312" s="284" t="s">
        <v>15</v>
      </c>
      <c r="B312" s="404">
        <v>377700</v>
      </c>
      <c r="C312" s="404">
        <v>89646.46</v>
      </c>
    </row>
    <row r="313" spans="1:3" s="12" customFormat="1" x14ac:dyDescent="0.25">
      <c r="A313" s="284" t="s">
        <v>72</v>
      </c>
      <c r="B313" s="404"/>
      <c r="C313" s="404"/>
    </row>
    <row r="314" spans="1:3" s="12" customFormat="1" x14ac:dyDescent="0.25">
      <c r="A314" s="284" t="s">
        <v>11</v>
      </c>
      <c r="B314" s="404">
        <v>31733585.199999999</v>
      </c>
      <c r="C314" s="404">
        <v>2951505.65</v>
      </c>
    </row>
    <row r="315" spans="1:3" s="12" customFormat="1" x14ac:dyDescent="0.25">
      <c r="A315" s="284" t="s">
        <v>12</v>
      </c>
      <c r="B315" s="404">
        <v>13038624.800000001</v>
      </c>
      <c r="C315" s="404">
        <v>2339011.1</v>
      </c>
    </row>
    <row r="316" spans="1:3" s="12" customFormat="1" x14ac:dyDescent="0.25">
      <c r="A316" s="257" t="s">
        <v>72</v>
      </c>
      <c r="B316" s="404">
        <v>35000</v>
      </c>
      <c r="C316" s="404">
        <v>4298.21</v>
      </c>
    </row>
    <row r="317" spans="1:3" s="12" customFormat="1" x14ac:dyDescent="0.25">
      <c r="A317" s="285" t="s">
        <v>5</v>
      </c>
      <c r="B317" s="404">
        <v>40042000</v>
      </c>
      <c r="C317" s="404">
        <v>6649</v>
      </c>
    </row>
    <row r="318" spans="1:3" s="12" customFormat="1" ht="25.5" x14ac:dyDescent="0.25">
      <c r="A318" s="285" t="s">
        <v>6</v>
      </c>
      <c r="B318" s="404">
        <v>10427750</v>
      </c>
      <c r="C318" s="404">
        <v>5185695</v>
      </c>
    </row>
    <row r="319" spans="1:3" s="12" customFormat="1" ht="25.5" x14ac:dyDescent="0.25">
      <c r="A319" s="285" t="s">
        <v>7</v>
      </c>
      <c r="B319" s="404">
        <v>3592040</v>
      </c>
      <c r="C319" s="404">
        <v>1539831.5</v>
      </c>
    </row>
    <row r="320" spans="1:3" s="12" customFormat="1" x14ac:dyDescent="0.25">
      <c r="A320" s="286"/>
      <c r="B320" s="89"/>
      <c r="C320" s="89"/>
    </row>
    <row r="321" spans="1:3" s="12" customFormat="1" x14ac:dyDescent="0.25">
      <c r="A321" s="311"/>
      <c r="B321" s="312"/>
      <c r="C321" s="312"/>
    </row>
    <row r="322" spans="1:3" s="12" customFormat="1" x14ac:dyDescent="0.25">
      <c r="A322" s="27" t="s">
        <v>0</v>
      </c>
      <c r="B322" s="27" t="s">
        <v>2</v>
      </c>
      <c r="C322" s="27" t="s">
        <v>3</v>
      </c>
    </row>
    <row r="323" spans="1:3" s="12" customFormat="1" ht="15.75" thickBot="1" x14ac:dyDescent="0.3">
      <c r="A323" s="27" t="s">
        <v>1</v>
      </c>
      <c r="B323" s="28" t="s">
        <v>40</v>
      </c>
      <c r="C323" s="28" t="s">
        <v>41</v>
      </c>
    </row>
    <row r="324" spans="1:3" s="12" customFormat="1" x14ac:dyDescent="0.25">
      <c r="A324" s="3" t="s">
        <v>46</v>
      </c>
      <c r="B324" s="43">
        <f>SUM(B326:B337)</f>
        <v>9730500</v>
      </c>
      <c r="C324" s="43">
        <f>SUM(C326:C337)</f>
        <v>1795245.3237600001</v>
      </c>
    </row>
    <row r="325" spans="1:3" s="12" customFormat="1" x14ac:dyDescent="0.25">
      <c r="A325" s="10" t="s">
        <v>4</v>
      </c>
      <c r="B325" s="50"/>
      <c r="C325" s="50"/>
    </row>
    <row r="326" spans="1:3" s="12" customFormat="1" x14ac:dyDescent="0.25">
      <c r="A326" s="13" t="s">
        <v>8</v>
      </c>
      <c r="B326" s="51">
        <v>4200000</v>
      </c>
      <c r="C326" s="51">
        <v>1112791.53</v>
      </c>
    </row>
    <row r="327" spans="1:3" s="12" customFormat="1" x14ac:dyDescent="0.25">
      <c r="A327" s="13" t="s">
        <v>47</v>
      </c>
      <c r="B327" s="51">
        <v>204294</v>
      </c>
      <c r="C327" s="51"/>
    </row>
    <row r="328" spans="1:3" s="12" customFormat="1" x14ac:dyDescent="0.25">
      <c r="A328" s="13" t="s">
        <v>9</v>
      </c>
      <c r="B328" s="51">
        <v>1268400</v>
      </c>
      <c r="C328" s="51">
        <v>336626.49375999998</v>
      </c>
    </row>
    <row r="329" spans="1:3" s="12" customFormat="1" x14ac:dyDescent="0.25">
      <c r="A329" s="13" t="s">
        <v>10</v>
      </c>
      <c r="B329" s="51">
        <v>67200</v>
      </c>
      <c r="C329" s="51">
        <v>13266.500000000002</v>
      </c>
    </row>
    <row r="330" spans="1:3" s="12" customFormat="1" x14ac:dyDescent="0.25">
      <c r="A330" s="13" t="s">
        <v>44</v>
      </c>
      <c r="B330" s="51"/>
      <c r="C330" s="51"/>
    </row>
    <row r="331" spans="1:3" s="12" customFormat="1" x14ac:dyDescent="0.25">
      <c r="A331" s="13" t="s">
        <v>15</v>
      </c>
      <c r="B331" s="51">
        <v>90000</v>
      </c>
      <c r="C331" s="51"/>
    </row>
    <row r="332" spans="1:3" s="12" customFormat="1" x14ac:dyDescent="0.25">
      <c r="A332" s="13" t="s">
        <v>11</v>
      </c>
      <c r="B332" s="51">
        <v>1457000</v>
      </c>
      <c r="C332" s="51"/>
    </row>
    <row r="333" spans="1:3" s="12" customFormat="1" x14ac:dyDescent="0.25">
      <c r="A333" s="13" t="s">
        <v>12</v>
      </c>
      <c r="B333" s="51">
        <v>2235200</v>
      </c>
      <c r="C333" s="51">
        <v>318595.8</v>
      </c>
    </row>
    <row r="334" spans="1:3" s="12" customFormat="1" x14ac:dyDescent="0.25">
      <c r="A334" s="13" t="s">
        <v>72</v>
      </c>
      <c r="B334" s="51">
        <v>10000</v>
      </c>
      <c r="C334" s="51">
        <v>9975</v>
      </c>
    </row>
    <row r="335" spans="1:3" s="12" customFormat="1" x14ac:dyDescent="0.25">
      <c r="A335" s="10" t="s">
        <v>5</v>
      </c>
      <c r="B335" s="51">
        <v>6</v>
      </c>
      <c r="C335" s="51"/>
    </row>
    <row r="336" spans="1:3" s="12" customFormat="1" ht="25.5" x14ac:dyDescent="0.25">
      <c r="A336" s="10" t="s">
        <v>6</v>
      </c>
      <c r="B336" s="51">
        <v>68000</v>
      </c>
      <c r="C336" s="51">
        <v>3000</v>
      </c>
    </row>
    <row r="337" spans="1:3" s="12" customFormat="1" ht="25.5" x14ac:dyDescent="0.25">
      <c r="A337" s="10" t="s">
        <v>7</v>
      </c>
      <c r="B337" s="51">
        <v>130400</v>
      </c>
      <c r="C337" s="51">
        <v>990</v>
      </c>
    </row>
    <row r="338" spans="1:3" s="12" customFormat="1" x14ac:dyDescent="0.25">
      <c r="A338" s="272"/>
      <c r="B338" s="313"/>
      <c r="C338" s="313"/>
    </row>
    <row r="339" spans="1:3" s="12" customFormat="1" x14ac:dyDescent="0.25">
      <c r="A339" s="27" t="s">
        <v>0</v>
      </c>
      <c r="B339" s="27" t="s">
        <v>2</v>
      </c>
      <c r="C339" s="27" t="s">
        <v>3</v>
      </c>
    </row>
    <row r="340" spans="1:3" s="12" customFormat="1" ht="15.75" thickBot="1" x14ac:dyDescent="0.3">
      <c r="A340" s="27" t="s">
        <v>1</v>
      </c>
      <c r="B340" s="28" t="s">
        <v>40</v>
      </c>
      <c r="C340" s="28" t="s">
        <v>41</v>
      </c>
    </row>
    <row r="341" spans="1:3" s="12" customFormat="1" x14ac:dyDescent="0.25">
      <c r="A341" s="29" t="s">
        <v>48</v>
      </c>
      <c r="B341" s="43">
        <f>SUM(B343:B354)</f>
        <v>17414600</v>
      </c>
      <c r="C341" s="43">
        <f>SUM(C343:C354)</f>
        <v>5469300</v>
      </c>
    </row>
    <row r="342" spans="1:3" s="12" customFormat="1" x14ac:dyDescent="0.25">
      <c r="A342" s="55" t="s">
        <v>4</v>
      </c>
      <c r="B342" s="90"/>
      <c r="C342" s="90"/>
    </row>
    <row r="343" spans="1:3" s="12" customFormat="1" x14ac:dyDescent="0.25">
      <c r="A343" s="10" t="s">
        <v>8</v>
      </c>
      <c r="B343" s="51">
        <v>8838100</v>
      </c>
      <c r="C343" s="51">
        <v>1927048.83</v>
      </c>
    </row>
    <row r="344" spans="1:3" s="12" customFormat="1" x14ac:dyDescent="0.25">
      <c r="A344" s="10" t="s">
        <v>116</v>
      </c>
      <c r="B344" s="51">
        <v>10000</v>
      </c>
      <c r="C344" s="51">
        <v>2400</v>
      </c>
    </row>
    <row r="345" spans="1:3" s="12" customFormat="1" ht="25.5" x14ac:dyDescent="0.25">
      <c r="A345" s="10" t="s">
        <v>117</v>
      </c>
      <c r="B345" s="51">
        <v>2668800</v>
      </c>
      <c r="C345" s="51">
        <v>581447.41</v>
      </c>
    </row>
    <row r="346" spans="1:3" s="12" customFormat="1" x14ac:dyDescent="0.25">
      <c r="A346" s="10" t="s">
        <v>10</v>
      </c>
      <c r="B346" s="51">
        <v>80000</v>
      </c>
      <c r="C346" s="51">
        <v>20165.82</v>
      </c>
    </row>
    <row r="347" spans="1:3" s="12" customFormat="1" x14ac:dyDescent="0.25">
      <c r="A347" s="10" t="s">
        <v>44</v>
      </c>
      <c r="B347" s="51">
        <v>0</v>
      </c>
      <c r="C347" s="51"/>
    </row>
    <row r="348" spans="1:3" s="12" customFormat="1" x14ac:dyDescent="0.25">
      <c r="A348" s="10" t="s">
        <v>15</v>
      </c>
      <c r="B348" s="51">
        <v>410000</v>
      </c>
      <c r="C348" s="51">
        <v>114772.76</v>
      </c>
    </row>
    <row r="349" spans="1:3" s="12" customFormat="1" x14ac:dyDescent="0.25">
      <c r="A349" s="10" t="s">
        <v>11</v>
      </c>
      <c r="B349" s="51">
        <v>2267700</v>
      </c>
      <c r="C349" s="51">
        <v>996119.58</v>
      </c>
    </row>
    <row r="350" spans="1:3" s="12" customFormat="1" x14ac:dyDescent="0.25">
      <c r="A350" s="10" t="s">
        <v>12</v>
      </c>
      <c r="B350" s="51">
        <v>615000</v>
      </c>
      <c r="C350" s="51">
        <v>578222</v>
      </c>
    </row>
    <row r="351" spans="1:3" s="12" customFormat="1" ht="25.5" x14ac:dyDescent="0.25">
      <c r="A351" s="10" t="s">
        <v>118</v>
      </c>
      <c r="B351" s="51">
        <v>6000</v>
      </c>
      <c r="C351" s="51"/>
    </row>
    <row r="352" spans="1:3" s="12" customFormat="1" x14ac:dyDescent="0.25">
      <c r="A352" s="10" t="s">
        <v>5</v>
      </c>
      <c r="B352" s="51">
        <v>4000</v>
      </c>
      <c r="C352" s="51">
        <v>436</v>
      </c>
    </row>
    <row r="353" spans="1:3" s="12" customFormat="1" x14ac:dyDescent="0.25">
      <c r="A353" s="10" t="s">
        <v>87</v>
      </c>
      <c r="B353" s="51">
        <v>1215000</v>
      </c>
      <c r="C353" s="51">
        <v>263270</v>
      </c>
    </row>
    <row r="354" spans="1:3" x14ac:dyDescent="0.25">
      <c r="A354" s="10" t="s">
        <v>88</v>
      </c>
      <c r="B354" s="51">
        <v>1300000</v>
      </c>
      <c r="C354" s="51">
        <v>985417.6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5"/>
  <sheetViews>
    <sheetView workbookViewId="0">
      <selection activeCell="G24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37" width="9.140625" style="7"/>
    <col min="138" max="138" width="20.140625" style="7" customWidth="1"/>
    <col min="139" max="139" width="4" style="7" customWidth="1"/>
    <col min="140" max="140" width="19.5703125" style="7" customWidth="1"/>
    <col min="141" max="148" width="11" style="7" customWidth="1"/>
    <col min="149" max="393" width="9.140625" style="7"/>
    <col min="394" max="394" width="20.140625" style="7" customWidth="1"/>
    <col min="395" max="395" width="4" style="7" customWidth="1"/>
    <col min="396" max="396" width="19.5703125" style="7" customWidth="1"/>
    <col min="397" max="404" width="11" style="7" customWidth="1"/>
    <col min="405" max="649" width="9.140625" style="7"/>
    <col min="650" max="650" width="20.140625" style="7" customWidth="1"/>
    <col min="651" max="651" width="4" style="7" customWidth="1"/>
    <col min="652" max="652" width="19.5703125" style="7" customWidth="1"/>
    <col min="653" max="660" width="11" style="7" customWidth="1"/>
    <col min="661" max="905" width="9.140625" style="7"/>
    <col min="906" max="906" width="20.140625" style="7" customWidth="1"/>
    <col min="907" max="907" width="4" style="7" customWidth="1"/>
    <col min="908" max="908" width="19.5703125" style="7" customWidth="1"/>
    <col min="909" max="916" width="11" style="7" customWidth="1"/>
    <col min="917" max="1161" width="9.140625" style="7"/>
    <col min="1162" max="1162" width="20.140625" style="7" customWidth="1"/>
    <col min="1163" max="1163" width="4" style="7" customWidth="1"/>
    <col min="1164" max="1164" width="19.5703125" style="7" customWidth="1"/>
    <col min="1165" max="1172" width="11" style="7" customWidth="1"/>
    <col min="1173" max="1417" width="9.140625" style="7"/>
    <col min="1418" max="1418" width="20.140625" style="7" customWidth="1"/>
    <col min="1419" max="1419" width="4" style="7" customWidth="1"/>
    <col min="1420" max="1420" width="19.5703125" style="7" customWidth="1"/>
    <col min="1421" max="1428" width="11" style="7" customWidth="1"/>
    <col min="1429" max="1673" width="9.140625" style="7"/>
    <col min="1674" max="1674" width="20.140625" style="7" customWidth="1"/>
    <col min="1675" max="1675" width="4" style="7" customWidth="1"/>
    <col min="1676" max="1676" width="19.5703125" style="7" customWidth="1"/>
    <col min="1677" max="1684" width="11" style="7" customWidth="1"/>
    <col min="1685" max="1929" width="9.140625" style="7"/>
    <col min="1930" max="1930" width="20.140625" style="7" customWidth="1"/>
    <col min="1931" max="1931" width="4" style="7" customWidth="1"/>
    <col min="1932" max="1932" width="19.5703125" style="7" customWidth="1"/>
    <col min="1933" max="1940" width="11" style="7" customWidth="1"/>
    <col min="1941" max="2185" width="9.140625" style="7"/>
    <col min="2186" max="2186" width="20.140625" style="7" customWidth="1"/>
    <col min="2187" max="2187" width="4" style="7" customWidth="1"/>
    <col min="2188" max="2188" width="19.5703125" style="7" customWidth="1"/>
    <col min="2189" max="2196" width="11" style="7" customWidth="1"/>
    <col min="2197" max="2441" width="9.140625" style="7"/>
    <col min="2442" max="2442" width="20.140625" style="7" customWidth="1"/>
    <col min="2443" max="2443" width="4" style="7" customWidth="1"/>
    <col min="2444" max="2444" width="19.5703125" style="7" customWidth="1"/>
    <col min="2445" max="2452" width="11" style="7" customWidth="1"/>
    <col min="2453" max="2697" width="9.140625" style="7"/>
    <col min="2698" max="2698" width="20.140625" style="7" customWidth="1"/>
    <col min="2699" max="2699" width="4" style="7" customWidth="1"/>
    <col min="2700" max="2700" width="19.5703125" style="7" customWidth="1"/>
    <col min="2701" max="2708" width="11" style="7" customWidth="1"/>
    <col min="2709" max="2953" width="9.140625" style="7"/>
    <col min="2954" max="2954" width="20.140625" style="7" customWidth="1"/>
    <col min="2955" max="2955" width="4" style="7" customWidth="1"/>
    <col min="2956" max="2956" width="19.5703125" style="7" customWidth="1"/>
    <col min="2957" max="2964" width="11" style="7" customWidth="1"/>
    <col min="2965" max="3209" width="9.140625" style="7"/>
    <col min="3210" max="3210" width="20.140625" style="7" customWidth="1"/>
    <col min="3211" max="3211" width="4" style="7" customWidth="1"/>
    <col min="3212" max="3212" width="19.5703125" style="7" customWidth="1"/>
    <col min="3213" max="3220" width="11" style="7" customWidth="1"/>
    <col min="3221" max="3465" width="9.140625" style="7"/>
    <col min="3466" max="3466" width="20.140625" style="7" customWidth="1"/>
    <col min="3467" max="3467" width="4" style="7" customWidth="1"/>
    <col min="3468" max="3468" width="19.5703125" style="7" customWidth="1"/>
    <col min="3469" max="3476" width="11" style="7" customWidth="1"/>
    <col min="3477" max="3721" width="9.140625" style="7"/>
    <col min="3722" max="3722" width="20.140625" style="7" customWidth="1"/>
    <col min="3723" max="3723" width="4" style="7" customWidth="1"/>
    <col min="3724" max="3724" width="19.5703125" style="7" customWidth="1"/>
    <col min="3725" max="3732" width="11" style="7" customWidth="1"/>
    <col min="3733" max="3977" width="9.140625" style="7"/>
    <col min="3978" max="3978" width="20.140625" style="7" customWidth="1"/>
    <col min="3979" max="3979" width="4" style="7" customWidth="1"/>
    <col min="3980" max="3980" width="19.5703125" style="7" customWidth="1"/>
    <col min="3981" max="3988" width="11" style="7" customWidth="1"/>
    <col min="3989" max="4233" width="9.140625" style="7"/>
    <col min="4234" max="4234" width="20.140625" style="7" customWidth="1"/>
    <col min="4235" max="4235" width="4" style="7" customWidth="1"/>
    <col min="4236" max="4236" width="19.5703125" style="7" customWidth="1"/>
    <col min="4237" max="4244" width="11" style="7" customWidth="1"/>
    <col min="4245" max="4489" width="9.140625" style="7"/>
    <col min="4490" max="4490" width="20.140625" style="7" customWidth="1"/>
    <col min="4491" max="4491" width="4" style="7" customWidth="1"/>
    <col min="4492" max="4492" width="19.5703125" style="7" customWidth="1"/>
    <col min="4493" max="4500" width="11" style="7" customWidth="1"/>
    <col min="4501" max="4745" width="9.140625" style="7"/>
    <col min="4746" max="4746" width="20.140625" style="7" customWidth="1"/>
    <col min="4747" max="4747" width="4" style="7" customWidth="1"/>
    <col min="4748" max="4748" width="19.5703125" style="7" customWidth="1"/>
    <col min="4749" max="4756" width="11" style="7" customWidth="1"/>
    <col min="4757" max="5001" width="9.140625" style="7"/>
    <col min="5002" max="5002" width="20.140625" style="7" customWidth="1"/>
    <col min="5003" max="5003" width="4" style="7" customWidth="1"/>
    <col min="5004" max="5004" width="19.5703125" style="7" customWidth="1"/>
    <col min="5005" max="5012" width="11" style="7" customWidth="1"/>
    <col min="5013" max="5257" width="9.140625" style="7"/>
    <col min="5258" max="5258" width="20.140625" style="7" customWidth="1"/>
    <col min="5259" max="5259" width="4" style="7" customWidth="1"/>
    <col min="5260" max="5260" width="19.5703125" style="7" customWidth="1"/>
    <col min="5261" max="5268" width="11" style="7" customWidth="1"/>
    <col min="5269" max="5513" width="9.140625" style="7"/>
    <col min="5514" max="5514" width="20.140625" style="7" customWidth="1"/>
    <col min="5515" max="5515" width="4" style="7" customWidth="1"/>
    <col min="5516" max="5516" width="19.5703125" style="7" customWidth="1"/>
    <col min="5517" max="5524" width="11" style="7" customWidth="1"/>
    <col min="5525" max="5769" width="9.140625" style="7"/>
    <col min="5770" max="5770" width="20.140625" style="7" customWidth="1"/>
    <col min="5771" max="5771" width="4" style="7" customWidth="1"/>
    <col min="5772" max="5772" width="19.5703125" style="7" customWidth="1"/>
    <col min="5773" max="5780" width="11" style="7" customWidth="1"/>
    <col min="5781" max="6025" width="9.140625" style="7"/>
    <col min="6026" max="6026" width="20.140625" style="7" customWidth="1"/>
    <col min="6027" max="6027" width="4" style="7" customWidth="1"/>
    <col min="6028" max="6028" width="19.5703125" style="7" customWidth="1"/>
    <col min="6029" max="6036" width="11" style="7" customWidth="1"/>
    <col min="6037" max="6281" width="9.140625" style="7"/>
    <col min="6282" max="6282" width="20.140625" style="7" customWidth="1"/>
    <col min="6283" max="6283" width="4" style="7" customWidth="1"/>
    <col min="6284" max="6284" width="19.5703125" style="7" customWidth="1"/>
    <col min="6285" max="6292" width="11" style="7" customWidth="1"/>
    <col min="6293" max="6537" width="9.140625" style="7"/>
    <col min="6538" max="6538" width="20.140625" style="7" customWidth="1"/>
    <col min="6539" max="6539" width="4" style="7" customWidth="1"/>
    <col min="6540" max="6540" width="19.5703125" style="7" customWidth="1"/>
    <col min="6541" max="6548" width="11" style="7" customWidth="1"/>
    <col min="6549" max="6793" width="9.140625" style="7"/>
    <col min="6794" max="6794" width="20.140625" style="7" customWidth="1"/>
    <col min="6795" max="6795" width="4" style="7" customWidth="1"/>
    <col min="6796" max="6796" width="19.5703125" style="7" customWidth="1"/>
    <col min="6797" max="6804" width="11" style="7" customWidth="1"/>
    <col min="6805" max="7049" width="9.140625" style="7"/>
    <col min="7050" max="7050" width="20.140625" style="7" customWidth="1"/>
    <col min="7051" max="7051" width="4" style="7" customWidth="1"/>
    <col min="7052" max="7052" width="19.5703125" style="7" customWidth="1"/>
    <col min="7053" max="7060" width="11" style="7" customWidth="1"/>
    <col min="7061" max="7305" width="9.140625" style="7"/>
    <col min="7306" max="7306" width="20.140625" style="7" customWidth="1"/>
    <col min="7307" max="7307" width="4" style="7" customWidth="1"/>
    <col min="7308" max="7308" width="19.5703125" style="7" customWidth="1"/>
    <col min="7309" max="7316" width="11" style="7" customWidth="1"/>
    <col min="7317" max="7561" width="9.140625" style="7"/>
    <col min="7562" max="7562" width="20.140625" style="7" customWidth="1"/>
    <col min="7563" max="7563" width="4" style="7" customWidth="1"/>
    <col min="7564" max="7564" width="19.5703125" style="7" customWidth="1"/>
    <col min="7565" max="7572" width="11" style="7" customWidth="1"/>
    <col min="7573" max="7817" width="9.140625" style="7"/>
    <col min="7818" max="7818" width="20.140625" style="7" customWidth="1"/>
    <col min="7819" max="7819" width="4" style="7" customWidth="1"/>
    <col min="7820" max="7820" width="19.5703125" style="7" customWidth="1"/>
    <col min="7821" max="7828" width="11" style="7" customWidth="1"/>
    <col min="7829" max="8073" width="9.140625" style="7"/>
    <col min="8074" max="8074" width="20.140625" style="7" customWidth="1"/>
    <col min="8075" max="8075" width="4" style="7" customWidth="1"/>
    <col min="8076" max="8076" width="19.5703125" style="7" customWidth="1"/>
    <col min="8077" max="8084" width="11" style="7" customWidth="1"/>
    <col min="8085" max="8329" width="9.140625" style="7"/>
    <col min="8330" max="8330" width="20.140625" style="7" customWidth="1"/>
    <col min="8331" max="8331" width="4" style="7" customWidth="1"/>
    <col min="8332" max="8332" width="19.5703125" style="7" customWidth="1"/>
    <col min="8333" max="8340" width="11" style="7" customWidth="1"/>
    <col min="8341" max="8585" width="9.140625" style="7"/>
    <col min="8586" max="8586" width="20.140625" style="7" customWidth="1"/>
    <col min="8587" max="8587" width="4" style="7" customWidth="1"/>
    <col min="8588" max="8588" width="19.5703125" style="7" customWidth="1"/>
    <col min="8589" max="8596" width="11" style="7" customWidth="1"/>
    <col min="8597" max="8841" width="9.140625" style="7"/>
    <col min="8842" max="8842" width="20.140625" style="7" customWidth="1"/>
    <col min="8843" max="8843" width="4" style="7" customWidth="1"/>
    <col min="8844" max="8844" width="19.5703125" style="7" customWidth="1"/>
    <col min="8845" max="8852" width="11" style="7" customWidth="1"/>
    <col min="8853" max="9097" width="9.140625" style="7"/>
    <col min="9098" max="9098" width="20.140625" style="7" customWidth="1"/>
    <col min="9099" max="9099" width="4" style="7" customWidth="1"/>
    <col min="9100" max="9100" width="19.5703125" style="7" customWidth="1"/>
    <col min="9101" max="9108" width="11" style="7" customWidth="1"/>
    <col min="9109" max="9353" width="9.140625" style="7"/>
    <col min="9354" max="9354" width="20.140625" style="7" customWidth="1"/>
    <col min="9355" max="9355" width="4" style="7" customWidth="1"/>
    <col min="9356" max="9356" width="19.5703125" style="7" customWidth="1"/>
    <col min="9357" max="9364" width="11" style="7" customWidth="1"/>
    <col min="9365" max="9609" width="9.140625" style="7"/>
    <col min="9610" max="9610" width="20.140625" style="7" customWidth="1"/>
    <col min="9611" max="9611" width="4" style="7" customWidth="1"/>
    <col min="9612" max="9612" width="19.5703125" style="7" customWidth="1"/>
    <col min="9613" max="9620" width="11" style="7" customWidth="1"/>
    <col min="9621" max="9865" width="9.140625" style="7"/>
    <col min="9866" max="9866" width="20.140625" style="7" customWidth="1"/>
    <col min="9867" max="9867" width="4" style="7" customWidth="1"/>
    <col min="9868" max="9868" width="19.5703125" style="7" customWidth="1"/>
    <col min="9869" max="9876" width="11" style="7" customWidth="1"/>
    <col min="9877" max="10121" width="9.140625" style="7"/>
    <col min="10122" max="10122" width="20.140625" style="7" customWidth="1"/>
    <col min="10123" max="10123" width="4" style="7" customWidth="1"/>
    <col min="10124" max="10124" width="19.5703125" style="7" customWidth="1"/>
    <col min="10125" max="10132" width="11" style="7" customWidth="1"/>
    <col min="10133" max="10377" width="9.140625" style="7"/>
    <col min="10378" max="10378" width="20.140625" style="7" customWidth="1"/>
    <col min="10379" max="10379" width="4" style="7" customWidth="1"/>
    <col min="10380" max="10380" width="19.5703125" style="7" customWidth="1"/>
    <col min="10381" max="10388" width="11" style="7" customWidth="1"/>
    <col min="10389" max="10633" width="9.140625" style="7"/>
    <col min="10634" max="10634" width="20.140625" style="7" customWidth="1"/>
    <col min="10635" max="10635" width="4" style="7" customWidth="1"/>
    <col min="10636" max="10636" width="19.5703125" style="7" customWidth="1"/>
    <col min="10637" max="10644" width="11" style="7" customWidth="1"/>
    <col min="10645" max="10889" width="9.140625" style="7"/>
    <col min="10890" max="10890" width="20.140625" style="7" customWidth="1"/>
    <col min="10891" max="10891" width="4" style="7" customWidth="1"/>
    <col min="10892" max="10892" width="19.5703125" style="7" customWidth="1"/>
    <col min="10893" max="10900" width="11" style="7" customWidth="1"/>
    <col min="10901" max="11145" width="9.140625" style="7"/>
    <col min="11146" max="11146" width="20.140625" style="7" customWidth="1"/>
    <col min="11147" max="11147" width="4" style="7" customWidth="1"/>
    <col min="11148" max="11148" width="19.5703125" style="7" customWidth="1"/>
    <col min="11149" max="11156" width="11" style="7" customWidth="1"/>
    <col min="11157" max="11401" width="9.140625" style="7"/>
    <col min="11402" max="11402" width="20.140625" style="7" customWidth="1"/>
    <col min="11403" max="11403" width="4" style="7" customWidth="1"/>
    <col min="11404" max="11404" width="19.5703125" style="7" customWidth="1"/>
    <col min="11405" max="11412" width="11" style="7" customWidth="1"/>
    <col min="11413" max="11657" width="9.140625" style="7"/>
    <col min="11658" max="11658" width="20.140625" style="7" customWidth="1"/>
    <col min="11659" max="11659" width="4" style="7" customWidth="1"/>
    <col min="11660" max="11660" width="19.5703125" style="7" customWidth="1"/>
    <col min="11661" max="11668" width="11" style="7" customWidth="1"/>
    <col min="11669" max="11913" width="9.140625" style="7"/>
    <col min="11914" max="11914" width="20.140625" style="7" customWidth="1"/>
    <col min="11915" max="11915" width="4" style="7" customWidth="1"/>
    <col min="11916" max="11916" width="19.5703125" style="7" customWidth="1"/>
    <col min="11917" max="11924" width="11" style="7" customWidth="1"/>
    <col min="11925" max="12169" width="9.140625" style="7"/>
    <col min="12170" max="12170" width="20.140625" style="7" customWidth="1"/>
    <col min="12171" max="12171" width="4" style="7" customWidth="1"/>
    <col min="12172" max="12172" width="19.5703125" style="7" customWidth="1"/>
    <col min="12173" max="12180" width="11" style="7" customWidth="1"/>
    <col min="12181" max="12425" width="9.140625" style="7"/>
    <col min="12426" max="12426" width="20.140625" style="7" customWidth="1"/>
    <col min="12427" max="12427" width="4" style="7" customWidth="1"/>
    <col min="12428" max="12428" width="19.5703125" style="7" customWidth="1"/>
    <col min="12429" max="12436" width="11" style="7" customWidth="1"/>
    <col min="12437" max="12681" width="9.140625" style="7"/>
    <col min="12682" max="12682" width="20.140625" style="7" customWidth="1"/>
    <col min="12683" max="12683" width="4" style="7" customWidth="1"/>
    <col min="12684" max="12684" width="19.5703125" style="7" customWidth="1"/>
    <col min="12685" max="12692" width="11" style="7" customWidth="1"/>
    <col min="12693" max="12937" width="9.140625" style="7"/>
    <col min="12938" max="12938" width="20.140625" style="7" customWidth="1"/>
    <col min="12939" max="12939" width="4" style="7" customWidth="1"/>
    <col min="12940" max="12940" width="19.5703125" style="7" customWidth="1"/>
    <col min="12941" max="12948" width="11" style="7" customWidth="1"/>
    <col min="12949" max="13193" width="9.140625" style="7"/>
    <col min="13194" max="13194" width="20.140625" style="7" customWidth="1"/>
    <col min="13195" max="13195" width="4" style="7" customWidth="1"/>
    <col min="13196" max="13196" width="19.5703125" style="7" customWidth="1"/>
    <col min="13197" max="13204" width="11" style="7" customWidth="1"/>
    <col min="13205" max="13449" width="9.140625" style="7"/>
    <col min="13450" max="13450" width="20.140625" style="7" customWidth="1"/>
    <col min="13451" max="13451" width="4" style="7" customWidth="1"/>
    <col min="13452" max="13452" width="19.5703125" style="7" customWidth="1"/>
    <col min="13453" max="13460" width="11" style="7" customWidth="1"/>
    <col min="13461" max="13705" width="9.140625" style="7"/>
    <col min="13706" max="13706" width="20.140625" style="7" customWidth="1"/>
    <col min="13707" max="13707" width="4" style="7" customWidth="1"/>
    <col min="13708" max="13708" width="19.5703125" style="7" customWidth="1"/>
    <col min="13709" max="13716" width="11" style="7" customWidth="1"/>
    <col min="13717" max="13961" width="9.140625" style="7"/>
    <col min="13962" max="13962" width="20.140625" style="7" customWidth="1"/>
    <col min="13963" max="13963" width="4" style="7" customWidth="1"/>
    <col min="13964" max="13964" width="19.5703125" style="7" customWidth="1"/>
    <col min="13965" max="13972" width="11" style="7" customWidth="1"/>
    <col min="13973" max="14217" width="9.140625" style="7"/>
    <col min="14218" max="14218" width="20.140625" style="7" customWidth="1"/>
    <col min="14219" max="14219" width="4" style="7" customWidth="1"/>
    <col min="14220" max="14220" width="19.5703125" style="7" customWidth="1"/>
    <col min="14221" max="14228" width="11" style="7" customWidth="1"/>
    <col min="14229" max="14473" width="9.140625" style="7"/>
    <col min="14474" max="14474" width="20.140625" style="7" customWidth="1"/>
    <col min="14475" max="14475" width="4" style="7" customWidth="1"/>
    <col min="14476" max="14476" width="19.5703125" style="7" customWidth="1"/>
    <col min="14477" max="14484" width="11" style="7" customWidth="1"/>
    <col min="14485" max="14729" width="9.140625" style="7"/>
    <col min="14730" max="14730" width="20.140625" style="7" customWidth="1"/>
    <col min="14731" max="14731" width="4" style="7" customWidth="1"/>
    <col min="14732" max="14732" width="19.5703125" style="7" customWidth="1"/>
    <col min="14733" max="14740" width="11" style="7" customWidth="1"/>
    <col min="14741" max="14985" width="9.140625" style="7"/>
    <col min="14986" max="14986" width="20.140625" style="7" customWidth="1"/>
    <col min="14987" max="14987" width="4" style="7" customWidth="1"/>
    <col min="14988" max="14988" width="19.5703125" style="7" customWidth="1"/>
    <col min="14989" max="14996" width="11" style="7" customWidth="1"/>
    <col min="14997" max="15241" width="9.140625" style="7"/>
    <col min="15242" max="15242" width="20.140625" style="7" customWidth="1"/>
    <col min="15243" max="15243" width="4" style="7" customWidth="1"/>
    <col min="15244" max="15244" width="19.5703125" style="7" customWidth="1"/>
    <col min="15245" max="15252" width="11" style="7" customWidth="1"/>
    <col min="15253" max="15497" width="9.140625" style="7"/>
    <col min="15498" max="15498" width="20.140625" style="7" customWidth="1"/>
    <col min="15499" max="15499" width="4" style="7" customWidth="1"/>
    <col min="15500" max="15500" width="19.5703125" style="7" customWidth="1"/>
    <col min="15501" max="15508" width="11" style="7" customWidth="1"/>
    <col min="15509" max="15753" width="9.140625" style="7"/>
    <col min="15754" max="15754" width="20.140625" style="7" customWidth="1"/>
    <col min="15755" max="15755" width="4" style="7" customWidth="1"/>
    <col min="15756" max="15756" width="19.5703125" style="7" customWidth="1"/>
    <col min="15757" max="15764" width="11" style="7" customWidth="1"/>
    <col min="15765" max="16009" width="9.140625" style="7"/>
    <col min="16010" max="16010" width="20.140625" style="7" customWidth="1"/>
    <col min="16011" max="16011" width="4" style="7" customWidth="1"/>
    <col min="16012" max="16012" width="19.5703125" style="7" customWidth="1"/>
    <col min="16013" max="16020" width="11" style="7" customWidth="1"/>
    <col min="16021" max="16384" width="9.140625" style="7"/>
  </cols>
  <sheetData>
    <row r="1" spans="1:3" ht="30" customHeight="1" x14ac:dyDescent="0.25">
      <c r="A1" s="641" t="s">
        <v>132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13">
        <f>SUM(B7:B21)</f>
        <v>94258100</v>
      </c>
      <c r="C5" s="413">
        <f>SUM(C7:C21)</f>
        <v>47072352.030000001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415" t="s">
        <v>8</v>
      </c>
      <c r="B7" s="419">
        <v>19663000</v>
      </c>
      <c r="C7" s="419">
        <v>6727491.5</v>
      </c>
    </row>
    <row r="8" spans="1:3" s="12" customFormat="1" ht="23.25" x14ac:dyDescent="0.25">
      <c r="A8" s="415" t="s">
        <v>76</v>
      </c>
      <c r="B8" s="419">
        <v>35000</v>
      </c>
      <c r="C8" s="419">
        <v>5237.04</v>
      </c>
    </row>
    <row r="9" spans="1:3" s="12" customFormat="1" x14ac:dyDescent="0.25">
      <c r="A9" s="415" t="s">
        <v>13</v>
      </c>
      <c r="B9" s="419">
        <v>706200</v>
      </c>
      <c r="C9" s="419">
        <v>3600</v>
      </c>
    </row>
    <row r="10" spans="1:3" s="12" customFormat="1" x14ac:dyDescent="0.25">
      <c r="A10" s="415" t="s">
        <v>9</v>
      </c>
      <c r="B10" s="419">
        <v>5948800</v>
      </c>
      <c r="C10" s="419">
        <v>2001410.81</v>
      </c>
    </row>
    <row r="11" spans="1:3" s="12" customFormat="1" x14ac:dyDescent="0.25">
      <c r="A11" s="415" t="s">
        <v>10</v>
      </c>
      <c r="B11" s="419">
        <v>139900</v>
      </c>
      <c r="C11" s="419">
        <v>18329.580000000002</v>
      </c>
    </row>
    <row r="12" spans="1:3" s="12" customFormat="1" x14ac:dyDescent="0.25">
      <c r="A12" s="415" t="s">
        <v>15</v>
      </c>
      <c r="B12" s="419">
        <v>201000</v>
      </c>
      <c r="C12" s="419">
        <v>63191.16</v>
      </c>
    </row>
    <row r="13" spans="1:3" s="12" customFormat="1" ht="23.25" x14ac:dyDescent="0.25">
      <c r="A13" s="415" t="s">
        <v>14</v>
      </c>
      <c r="B13" s="419"/>
      <c r="C13" s="419"/>
    </row>
    <row r="14" spans="1:3" s="12" customFormat="1" x14ac:dyDescent="0.25">
      <c r="A14" s="415" t="s">
        <v>16</v>
      </c>
      <c r="B14" s="419">
        <v>0</v>
      </c>
      <c r="C14" s="419">
        <v>0</v>
      </c>
    </row>
    <row r="15" spans="1:3" s="12" customFormat="1" x14ac:dyDescent="0.25">
      <c r="A15" s="415" t="s">
        <v>11</v>
      </c>
      <c r="B15" s="419">
        <v>18882200</v>
      </c>
      <c r="C15" s="419">
        <v>6249930</v>
      </c>
    </row>
    <row r="16" spans="1:3" s="12" customFormat="1" x14ac:dyDescent="0.25">
      <c r="A16" s="415" t="s">
        <v>12</v>
      </c>
      <c r="B16" s="419">
        <v>17732281.469999999</v>
      </c>
      <c r="C16" s="419">
        <v>9678655.0199999996</v>
      </c>
    </row>
    <row r="17" spans="1:3" s="12" customFormat="1" ht="30" customHeight="1" x14ac:dyDescent="0.25">
      <c r="A17" s="415" t="s">
        <v>77</v>
      </c>
      <c r="B17" s="419">
        <v>118000</v>
      </c>
      <c r="C17" s="419">
        <v>12081.16</v>
      </c>
    </row>
    <row r="18" spans="1:3" s="12" customFormat="1" x14ac:dyDescent="0.25">
      <c r="A18" s="415" t="s">
        <v>78</v>
      </c>
      <c r="B18" s="419">
        <v>0</v>
      </c>
      <c r="C18" s="419">
        <v>0</v>
      </c>
    </row>
    <row r="19" spans="1:3" s="12" customFormat="1" x14ac:dyDescent="0.25">
      <c r="A19" s="416" t="s">
        <v>5</v>
      </c>
      <c r="B19" s="419">
        <v>45110.53</v>
      </c>
      <c r="C19" s="419">
        <v>24121.17</v>
      </c>
    </row>
    <row r="20" spans="1:3" s="12" customFormat="1" ht="25.5" x14ac:dyDescent="0.25">
      <c r="A20" s="416" t="s">
        <v>6</v>
      </c>
      <c r="B20" s="419">
        <v>17912000</v>
      </c>
      <c r="C20" s="419">
        <v>10471870.060000001</v>
      </c>
    </row>
    <row r="21" spans="1:3" s="12" customFormat="1" ht="25.5" x14ac:dyDescent="0.25">
      <c r="A21" s="416" t="s">
        <v>7</v>
      </c>
      <c r="B21" s="419">
        <v>12874608</v>
      </c>
      <c r="C21" s="419">
        <v>11816434.529999999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13">
        <f>SUM(B28:B41)</f>
        <v>70769400</v>
      </c>
      <c r="C26" s="413">
        <f>SUM(C28:C41)</f>
        <v>17400702.280000001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415" t="s">
        <v>8</v>
      </c>
      <c r="B28" s="419">
        <v>33971201</v>
      </c>
      <c r="C28" s="419">
        <v>10940766.91</v>
      </c>
    </row>
    <row r="29" spans="1:3" s="12" customFormat="1" x14ac:dyDescent="0.25">
      <c r="A29" s="415" t="s">
        <v>13</v>
      </c>
      <c r="B29" s="419">
        <v>36000</v>
      </c>
      <c r="C29" s="419">
        <v>2400</v>
      </c>
    </row>
    <row r="30" spans="1:3" s="12" customFormat="1" x14ac:dyDescent="0.25">
      <c r="A30" s="415" t="s">
        <v>9</v>
      </c>
      <c r="B30" s="419">
        <v>10257299</v>
      </c>
      <c r="C30" s="419">
        <v>3274064.84</v>
      </c>
    </row>
    <row r="31" spans="1:3" s="12" customFormat="1" x14ac:dyDescent="0.25">
      <c r="A31" s="415" t="s">
        <v>81</v>
      </c>
      <c r="B31" s="419">
        <v>19000</v>
      </c>
      <c r="C31" s="419">
        <v>6368.22</v>
      </c>
    </row>
    <row r="32" spans="1:3" s="12" customFormat="1" x14ac:dyDescent="0.25">
      <c r="A32" s="415" t="s">
        <v>10</v>
      </c>
      <c r="B32" s="419">
        <v>269000</v>
      </c>
      <c r="C32" s="419">
        <v>26917.98</v>
      </c>
    </row>
    <row r="33" spans="1:3" s="12" customFormat="1" ht="23.25" x14ac:dyDescent="0.25">
      <c r="A33" s="415" t="s">
        <v>14</v>
      </c>
      <c r="B33" s="419">
        <v>440000</v>
      </c>
      <c r="C33" s="419">
        <v>23400</v>
      </c>
    </row>
    <row r="34" spans="1:3" s="12" customFormat="1" x14ac:dyDescent="0.25">
      <c r="A34" s="415" t="s">
        <v>18</v>
      </c>
      <c r="B34" s="419">
        <v>630742</v>
      </c>
      <c r="C34" s="419">
        <v>218654.57</v>
      </c>
    </row>
    <row r="35" spans="1:3" s="12" customFormat="1" x14ac:dyDescent="0.25">
      <c r="A35" s="415" t="s">
        <v>11</v>
      </c>
      <c r="B35" s="419">
        <v>1915266</v>
      </c>
      <c r="C35" s="419">
        <v>189979.12</v>
      </c>
    </row>
    <row r="36" spans="1:3" s="12" customFormat="1" x14ac:dyDescent="0.25">
      <c r="A36" s="415" t="s">
        <v>12</v>
      </c>
      <c r="B36" s="432">
        <v>6525358</v>
      </c>
      <c r="C36" s="432">
        <v>669341.07999999996</v>
      </c>
    </row>
    <row r="37" spans="1:3" s="12" customFormat="1" x14ac:dyDescent="0.25">
      <c r="A37" s="415" t="s">
        <v>72</v>
      </c>
      <c r="B37" s="432">
        <v>267500</v>
      </c>
      <c r="C37" s="432">
        <v>26017.37</v>
      </c>
    </row>
    <row r="38" spans="1:3" s="12" customFormat="1" x14ac:dyDescent="0.25">
      <c r="A38" s="415"/>
      <c r="B38" s="432"/>
      <c r="C38" s="432"/>
    </row>
    <row r="39" spans="1:3" s="12" customFormat="1" x14ac:dyDescent="0.25">
      <c r="A39" s="416" t="s">
        <v>5</v>
      </c>
      <c r="B39" s="432">
        <v>2000000</v>
      </c>
      <c r="C39" s="432">
        <v>180524.75</v>
      </c>
    </row>
    <row r="40" spans="1:3" s="12" customFormat="1" ht="25.5" x14ac:dyDescent="0.25">
      <c r="A40" s="416" t="s">
        <v>6</v>
      </c>
      <c r="B40" s="432">
        <v>3988630</v>
      </c>
      <c r="C40" s="432">
        <v>13794</v>
      </c>
    </row>
    <row r="41" spans="1:3" s="12" customFormat="1" ht="25.5" x14ac:dyDescent="0.25">
      <c r="A41" s="416" t="s">
        <v>7</v>
      </c>
      <c r="B41" s="432">
        <v>10449404</v>
      </c>
      <c r="C41" s="432">
        <v>1828473.44</v>
      </c>
    </row>
    <row r="42" spans="1:3" s="12" customFormat="1" x14ac:dyDescent="0.25">
      <c r="A42" s="14"/>
      <c r="B42" s="414"/>
      <c r="C42" s="414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40933500</v>
      </c>
      <c r="C45" s="8">
        <f>SUM(C47:C60)</f>
        <v>13238025.65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415" t="s">
        <v>8</v>
      </c>
      <c r="B47" s="420">
        <v>23937711</v>
      </c>
      <c r="C47" s="420">
        <v>6812962.7300000004</v>
      </c>
    </row>
    <row r="48" spans="1:3" s="12" customFormat="1" x14ac:dyDescent="0.25">
      <c r="A48" s="415" t="s">
        <v>79</v>
      </c>
      <c r="B48" s="420">
        <v>0</v>
      </c>
      <c r="C48" s="420">
        <v>0</v>
      </c>
    </row>
    <row r="49" spans="1:3" s="12" customFormat="1" x14ac:dyDescent="0.25">
      <c r="A49" s="415" t="s">
        <v>9</v>
      </c>
      <c r="B49" s="420">
        <v>7229189</v>
      </c>
      <c r="C49" s="420">
        <v>2045728.79</v>
      </c>
    </row>
    <row r="50" spans="1:3" s="12" customFormat="1" x14ac:dyDescent="0.25">
      <c r="A50" s="415" t="s">
        <v>10</v>
      </c>
      <c r="B50" s="420">
        <v>153000</v>
      </c>
      <c r="C50" s="420">
        <v>17313.05</v>
      </c>
    </row>
    <row r="51" spans="1:3" s="12" customFormat="1" x14ac:dyDescent="0.25">
      <c r="A51" s="415" t="s">
        <v>44</v>
      </c>
      <c r="B51" s="420">
        <v>0</v>
      </c>
      <c r="C51" s="420">
        <v>0</v>
      </c>
    </row>
    <row r="52" spans="1:3" s="12" customFormat="1" x14ac:dyDescent="0.25">
      <c r="A52" s="415" t="s">
        <v>15</v>
      </c>
      <c r="B52" s="420">
        <v>230720</v>
      </c>
      <c r="C52" s="420">
        <v>84763.63</v>
      </c>
    </row>
    <row r="53" spans="1:3" s="12" customFormat="1" x14ac:dyDescent="0.25">
      <c r="A53" s="415" t="s">
        <v>11</v>
      </c>
      <c r="B53" s="420">
        <v>257000</v>
      </c>
      <c r="C53" s="420">
        <v>113395</v>
      </c>
    </row>
    <row r="54" spans="1:3" s="12" customFormat="1" x14ac:dyDescent="0.25">
      <c r="A54" s="415" t="s">
        <v>12</v>
      </c>
      <c r="B54" s="420">
        <v>1379850</v>
      </c>
      <c r="C54" s="420">
        <v>514560.19</v>
      </c>
    </row>
    <row r="55" spans="1:3" s="12" customFormat="1" x14ac:dyDescent="0.25">
      <c r="A55" s="415" t="s">
        <v>72</v>
      </c>
      <c r="B55" s="420">
        <v>25000</v>
      </c>
      <c r="C55" s="420">
        <v>15525.99</v>
      </c>
    </row>
    <row r="56" spans="1:3" s="12" customFormat="1" x14ac:dyDescent="0.25">
      <c r="A56" s="415" t="s">
        <v>99</v>
      </c>
      <c r="B56" s="420">
        <v>0</v>
      </c>
      <c r="C56" s="420">
        <v>0</v>
      </c>
    </row>
    <row r="57" spans="1:3" s="12" customFormat="1" ht="23.25" x14ac:dyDescent="0.25">
      <c r="A57" s="415" t="s">
        <v>80</v>
      </c>
      <c r="B57" s="420">
        <v>34000</v>
      </c>
      <c r="C57" s="420">
        <v>12484.85</v>
      </c>
    </row>
    <row r="58" spans="1:3" s="12" customFormat="1" x14ac:dyDescent="0.25">
      <c r="A58" s="416" t="s">
        <v>5</v>
      </c>
      <c r="B58" s="420">
        <v>0</v>
      </c>
      <c r="C58" s="420">
        <v>0</v>
      </c>
    </row>
    <row r="59" spans="1:3" s="12" customFormat="1" ht="25.5" x14ac:dyDescent="0.25">
      <c r="A59" s="416" t="s">
        <v>6</v>
      </c>
      <c r="B59" s="420">
        <v>3819500</v>
      </c>
      <c r="C59" s="420">
        <v>2935000</v>
      </c>
    </row>
    <row r="60" spans="1:3" s="12" customFormat="1" ht="25.5" x14ac:dyDescent="0.25">
      <c r="A60" s="416" t="s">
        <v>7</v>
      </c>
      <c r="B60" s="420">
        <v>3867530</v>
      </c>
      <c r="C60" s="420">
        <v>686291.42</v>
      </c>
    </row>
    <row r="61" spans="1:3" s="12" customFormat="1" x14ac:dyDescent="0.25">
      <c r="A61" s="10"/>
      <c r="B61" s="417"/>
      <c r="C61" s="417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13">
        <f>SUM(B66:B77)</f>
        <v>28045720</v>
      </c>
      <c r="C64" s="413">
        <f>SUM(C66:C77)</f>
        <v>9088046.5600000005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415" t="s">
        <v>8</v>
      </c>
      <c r="B66" s="421">
        <v>14610938</v>
      </c>
      <c r="C66" s="421">
        <v>3978329.48</v>
      </c>
    </row>
    <row r="67" spans="1:3" s="12" customFormat="1" x14ac:dyDescent="0.25">
      <c r="A67" s="415" t="s">
        <v>13</v>
      </c>
      <c r="B67" s="421">
        <v>0</v>
      </c>
      <c r="C67" s="421">
        <v>0</v>
      </c>
    </row>
    <row r="68" spans="1:3" s="12" customFormat="1" x14ac:dyDescent="0.25">
      <c r="A68" s="415" t="s">
        <v>9</v>
      </c>
      <c r="B68" s="421">
        <v>4412462</v>
      </c>
      <c r="C68" s="421">
        <v>1197763.8400000001</v>
      </c>
    </row>
    <row r="69" spans="1:3" s="12" customFormat="1" x14ac:dyDescent="0.25">
      <c r="A69" s="415" t="s">
        <v>10</v>
      </c>
      <c r="B69" s="421">
        <v>38938.660000000003</v>
      </c>
      <c r="C69" s="421">
        <v>8043.47</v>
      </c>
    </row>
    <row r="70" spans="1:3" s="12" customFormat="1" ht="23.25" x14ac:dyDescent="0.25">
      <c r="A70" s="415" t="s">
        <v>14</v>
      </c>
      <c r="B70" s="421">
        <v>0</v>
      </c>
      <c r="C70" s="421"/>
    </row>
    <row r="71" spans="1:3" s="12" customFormat="1" x14ac:dyDescent="0.25">
      <c r="A71" s="415" t="s">
        <v>21</v>
      </c>
      <c r="B71" s="421">
        <v>98801.84</v>
      </c>
      <c r="C71" s="421">
        <v>35627.230000000003</v>
      </c>
    </row>
    <row r="72" spans="1:3" s="12" customFormat="1" x14ac:dyDescent="0.25">
      <c r="A72" s="415" t="s">
        <v>11</v>
      </c>
      <c r="B72" s="421">
        <v>1602333</v>
      </c>
      <c r="C72" s="421">
        <v>18608</v>
      </c>
    </row>
    <row r="73" spans="1:3" s="12" customFormat="1" x14ac:dyDescent="0.25">
      <c r="A73" s="415" t="s">
        <v>12</v>
      </c>
      <c r="B73" s="421">
        <v>1093450</v>
      </c>
      <c r="C73" s="421">
        <v>209302.16</v>
      </c>
    </row>
    <row r="74" spans="1:3" s="12" customFormat="1" x14ac:dyDescent="0.25">
      <c r="A74" s="415" t="s">
        <v>72</v>
      </c>
      <c r="B74" s="421">
        <v>44307.199999999997</v>
      </c>
      <c r="C74" s="421">
        <v>31222.45</v>
      </c>
    </row>
    <row r="75" spans="1:3" s="12" customFormat="1" x14ac:dyDescent="0.25">
      <c r="A75" s="416" t="s">
        <v>5</v>
      </c>
      <c r="B75" s="421">
        <v>2843.31</v>
      </c>
      <c r="C75" s="421">
        <v>343.31</v>
      </c>
    </row>
    <row r="76" spans="1:3" s="12" customFormat="1" ht="25.5" x14ac:dyDescent="0.25">
      <c r="A76" s="416" t="s">
        <v>6</v>
      </c>
      <c r="B76" s="421">
        <v>2920165</v>
      </c>
      <c r="C76" s="421">
        <v>1832481.49</v>
      </c>
    </row>
    <row r="77" spans="1:3" s="12" customFormat="1" ht="25.5" x14ac:dyDescent="0.25">
      <c r="A77" s="416" t="s">
        <v>7</v>
      </c>
      <c r="B77" s="421">
        <v>3221480.99</v>
      </c>
      <c r="C77" s="421">
        <v>1776325.13</v>
      </c>
    </row>
    <row r="78" spans="1:3" s="12" customFormat="1" x14ac:dyDescent="0.25">
      <c r="A78" s="14"/>
      <c r="B78" s="14"/>
      <c r="C78" s="14"/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13">
        <f>SUM(B84:B97)</f>
        <v>69756300</v>
      </c>
      <c r="C82" s="413">
        <f>SUM(C84:C97)</f>
        <v>15512138.91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415" t="s">
        <v>8</v>
      </c>
      <c r="B84" s="410">
        <v>21236000</v>
      </c>
      <c r="C84" s="371">
        <v>7035540.1399999997</v>
      </c>
    </row>
    <row r="85" spans="1:3" s="12" customFormat="1" x14ac:dyDescent="0.25">
      <c r="A85" s="415" t="s">
        <v>13</v>
      </c>
      <c r="B85" s="429">
        <v>3000</v>
      </c>
      <c r="C85" s="429">
        <v>1400</v>
      </c>
    </row>
    <row r="86" spans="1:3" s="12" customFormat="1" x14ac:dyDescent="0.25">
      <c r="A86" s="415" t="s">
        <v>9</v>
      </c>
      <c r="B86" s="429">
        <v>6413000</v>
      </c>
      <c r="C86" s="429">
        <v>2105560.94</v>
      </c>
    </row>
    <row r="87" spans="1:3" s="12" customFormat="1" x14ac:dyDescent="0.25">
      <c r="A87" s="415" t="s">
        <v>10</v>
      </c>
      <c r="B87" s="429">
        <v>24200</v>
      </c>
      <c r="C87" s="429">
        <v>7239.68</v>
      </c>
    </row>
    <row r="88" spans="1:3" s="12" customFormat="1" ht="23.25" x14ac:dyDescent="0.25">
      <c r="A88" s="415" t="s">
        <v>14</v>
      </c>
      <c r="B88" s="429">
        <v>70000</v>
      </c>
      <c r="C88" s="429">
        <v>18780</v>
      </c>
    </row>
    <row r="89" spans="1:3" s="12" customFormat="1" x14ac:dyDescent="0.25">
      <c r="A89" s="415" t="s">
        <v>21</v>
      </c>
      <c r="B89" s="429">
        <v>99000</v>
      </c>
      <c r="C89" s="429">
        <v>32631.39</v>
      </c>
    </row>
    <row r="90" spans="1:3" s="12" customFormat="1" x14ac:dyDescent="0.25">
      <c r="A90" s="415" t="s">
        <v>11</v>
      </c>
      <c r="B90" s="429">
        <v>67000</v>
      </c>
      <c r="C90" s="429">
        <v>8007</v>
      </c>
    </row>
    <row r="91" spans="1:3" s="12" customFormat="1" x14ac:dyDescent="0.25">
      <c r="A91" s="415" t="s">
        <v>73</v>
      </c>
      <c r="B91" s="429"/>
      <c r="C91" s="429"/>
    </row>
    <row r="92" spans="1:3" s="12" customFormat="1" x14ac:dyDescent="0.25">
      <c r="A92" s="415" t="s">
        <v>12</v>
      </c>
      <c r="B92" s="429">
        <v>13546900</v>
      </c>
      <c r="C92" s="429">
        <v>723511.94</v>
      </c>
    </row>
    <row r="93" spans="1:3" s="12" customFormat="1" x14ac:dyDescent="0.25">
      <c r="A93" s="415" t="s">
        <v>72</v>
      </c>
      <c r="B93" s="429">
        <v>75000</v>
      </c>
      <c r="C93" s="429">
        <v>60099.4</v>
      </c>
    </row>
    <row r="94" spans="1:3" s="12" customFormat="1" x14ac:dyDescent="0.25">
      <c r="A94" s="415" t="s">
        <v>94</v>
      </c>
      <c r="B94" s="429"/>
      <c r="C94" s="429"/>
    </row>
    <row r="95" spans="1:3" s="12" customFormat="1" x14ac:dyDescent="0.25">
      <c r="A95" s="416" t="s">
        <v>5</v>
      </c>
      <c r="B95" s="429">
        <v>538100</v>
      </c>
      <c r="C95" s="429">
        <v>77900</v>
      </c>
    </row>
    <row r="96" spans="1:3" s="12" customFormat="1" ht="25.5" x14ac:dyDescent="0.25">
      <c r="A96" s="416" t="s">
        <v>6</v>
      </c>
      <c r="B96" s="429">
        <v>6030000</v>
      </c>
      <c r="C96" s="429">
        <v>2418000</v>
      </c>
    </row>
    <row r="97" spans="1:3" s="12" customFormat="1" ht="25.5" x14ac:dyDescent="0.25">
      <c r="A97" s="416" t="s">
        <v>7</v>
      </c>
      <c r="B97" s="429">
        <v>21654100</v>
      </c>
      <c r="C97" s="429">
        <v>3023468.42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13">
        <f>SUM(B103:B114)</f>
        <v>50528750</v>
      </c>
      <c r="C101" s="413">
        <f>SUM(C103:C114)</f>
        <v>16201568.479999999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415" t="s">
        <v>8</v>
      </c>
      <c r="B103" s="422">
        <v>25793475</v>
      </c>
      <c r="C103" s="422">
        <v>8785774.0299999993</v>
      </c>
    </row>
    <row r="104" spans="1:3" s="12" customFormat="1" x14ac:dyDescent="0.25">
      <c r="A104" s="415" t="s">
        <v>13</v>
      </c>
      <c r="B104" s="422">
        <v>9000</v>
      </c>
      <c r="C104" s="422">
        <v>0</v>
      </c>
    </row>
    <row r="105" spans="1:3" s="12" customFormat="1" x14ac:dyDescent="0.25">
      <c r="A105" s="415" t="s">
        <v>9</v>
      </c>
      <c r="B105" s="422">
        <v>7774225</v>
      </c>
      <c r="C105" s="422">
        <v>2627549.5499999998</v>
      </c>
    </row>
    <row r="106" spans="1:3" s="12" customFormat="1" x14ac:dyDescent="0.25">
      <c r="A106" s="415" t="s">
        <v>10</v>
      </c>
      <c r="B106" s="422">
        <v>289038</v>
      </c>
      <c r="C106" s="422">
        <v>43955.24</v>
      </c>
    </row>
    <row r="107" spans="1:3" s="12" customFormat="1" ht="23.25" x14ac:dyDescent="0.25">
      <c r="A107" s="415" t="s">
        <v>49</v>
      </c>
      <c r="B107" s="422">
        <v>0</v>
      </c>
      <c r="C107" s="422">
        <v>0</v>
      </c>
    </row>
    <row r="108" spans="1:3" s="12" customFormat="1" x14ac:dyDescent="0.25">
      <c r="A108" s="415" t="s">
        <v>21</v>
      </c>
      <c r="B108" s="422">
        <v>620143</v>
      </c>
      <c r="C108" s="422">
        <v>200035.45</v>
      </c>
    </row>
    <row r="109" spans="1:3" s="12" customFormat="1" x14ac:dyDescent="0.25">
      <c r="A109" s="415" t="s">
        <v>11</v>
      </c>
      <c r="B109" s="422">
        <v>533450</v>
      </c>
      <c r="C109" s="422">
        <v>230412.25</v>
      </c>
    </row>
    <row r="110" spans="1:3" s="12" customFormat="1" x14ac:dyDescent="0.25">
      <c r="A110" s="415" t="s">
        <v>12</v>
      </c>
      <c r="B110" s="422">
        <v>4834991</v>
      </c>
      <c r="C110" s="425">
        <v>650680.76</v>
      </c>
    </row>
    <row r="111" spans="1:3" s="12" customFormat="1" x14ac:dyDescent="0.25">
      <c r="A111" s="415" t="s">
        <v>72</v>
      </c>
      <c r="B111" s="422">
        <v>145004</v>
      </c>
      <c r="C111" s="425">
        <v>24781.67</v>
      </c>
    </row>
    <row r="112" spans="1:3" s="12" customFormat="1" ht="14.25" customHeight="1" x14ac:dyDescent="0.25">
      <c r="A112" s="416" t="s">
        <v>5</v>
      </c>
      <c r="B112" s="422">
        <v>601771.39</v>
      </c>
      <c r="C112" s="425">
        <v>35928.15</v>
      </c>
    </row>
    <row r="113" spans="1:3" s="12" customFormat="1" ht="25.5" x14ac:dyDescent="0.25">
      <c r="A113" s="416" t="s">
        <v>6</v>
      </c>
      <c r="B113" s="422">
        <v>3124444</v>
      </c>
      <c r="C113" s="422">
        <v>1889292.8</v>
      </c>
    </row>
    <row r="114" spans="1:3" s="12" customFormat="1" ht="25.5" x14ac:dyDescent="0.25">
      <c r="A114" s="416" t="s">
        <v>7</v>
      </c>
      <c r="B114" s="422">
        <v>6803208.6100000003</v>
      </c>
      <c r="C114" s="422">
        <v>1713158.58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56479100</v>
      </c>
      <c r="C118" s="8">
        <f>SUM(C120:C132)</f>
        <v>19923907.41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414">
        <v>29333960</v>
      </c>
      <c r="C120" s="414">
        <v>8637947.6499999985</v>
      </c>
    </row>
    <row r="121" spans="1:3" s="12" customFormat="1" x14ac:dyDescent="0.25">
      <c r="A121" s="13" t="s">
        <v>13</v>
      </c>
      <c r="B121" s="414"/>
      <c r="C121" s="414"/>
    </row>
    <row r="122" spans="1:3" s="12" customFormat="1" x14ac:dyDescent="0.25">
      <c r="A122" s="13" t="s">
        <v>111</v>
      </c>
      <c r="B122" s="414">
        <v>38000</v>
      </c>
      <c r="C122" s="414">
        <v>10096.17</v>
      </c>
    </row>
    <row r="123" spans="1:3" s="12" customFormat="1" x14ac:dyDescent="0.25">
      <c r="A123" s="13" t="s">
        <v>9</v>
      </c>
      <c r="B123" s="414">
        <v>8858840</v>
      </c>
      <c r="C123" s="414">
        <v>2586717.71</v>
      </c>
    </row>
    <row r="124" spans="1:3" s="12" customFormat="1" x14ac:dyDescent="0.25">
      <c r="A124" s="13" t="s">
        <v>10</v>
      </c>
      <c r="B124" s="414">
        <v>150000</v>
      </c>
      <c r="C124" s="414">
        <v>34312.449999999997</v>
      </c>
    </row>
    <row r="125" spans="1:3" s="12" customFormat="1" ht="23.25" x14ac:dyDescent="0.25">
      <c r="A125" s="13" t="s">
        <v>14</v>
      </c>
      <c r="B125" s="414"/>
      <c r="C125" s="414"/>
    </row>
    <row r="126" spans="1:3" s="12" customFormat="1" x14ac:dyDescent="0.25">
      <c r="A126" s="13" t="s">
        <v>21</v>
      </c>
      <c r="B126" s="414">
        <v>250000</v>
      </c>
      <c r="C126" s="414">
        <v>130306.81999999996</v>
      </c>
    </row>
    <row r="127" spans="1:3" s="12" customFormat="1" x14ac:dyDescent="0.25">
      <c r="A127" s="13" t="s">
        <v>11</v>
      </c>
      <c r="B127" s="414">
        <v>287000</v>
      </c>
      <c r="C127" s="414">
        <v>23670</v>
      </c>
    </row>
    <row r="128" spans="1:3" s="12" customFormat="1" x14ac:dyDescent="0.25">
      <c r="A128" s="13" t="s">
        <v>12</v>
      </c>
      <c r="B128" s="414">
        <v>1800000</v>
      </c>
      <c r="C128" s="414">
        <v>375900</v>
      </c>
    </row>
    <row r="129" spans="1:3" s="12" customFormat="1" x14ac:dyDescent="0.25">
      <c r="A129" s="13" t="s">
        <v>72</v>
      </c>
      <c r="B129" s="414">
        <v>254000</v>
      </c>
      <c r="C129" s="414">
        <v>33940.39</v>
      </c>
    </row>
    <row r="130" spans="1:3" s="12" customFormat="1" x14ac:dyDescent="0.25">
      <c r="A130" s="10" t="s">
        <v>5</v>
      </c>
      <c r="B130" s="414"/>
      <c r="C130" s="414"/>
    </row>
    <row r="131" spans="1:3" s="12" customFormat="1" ht="25.5" x14ac:dyDescent="0.25">
      <c r="A131" s="10" t="s">
        <v>6</v>
      </c>
      <c r="B131" s="414">
        <v>7945000</v>
      </c>
      <c r="C131" s="414">
        <v>5225394.67</v>
      </c>
    </row>
    <row r="132" spans="1:3" s="12" customFormat="1" ht="25.5" x14ac:dyDescent="0.25">
      <c r="A132" s="10" t="s">
        <v>7</v>
      </c>
      <c r="B132" s="414">
        <v>7562300</v>
      </c>
      <c r="C132" s="414">
        <v>2865621.55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SUM(B138:B148)</f>
        <v>49706630</v>
      </c>
      <c r="C136" s="8">
        <f>SUM(C138:C148)</f>
        <v>11628283.050000001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0" t="s">
        <v>8</v>
      </c>
      <c r="B138" s="432">
        <v>18776597</v>
      </c>
      <c r="C138" s="432">
        <v>5815758.9400000004</v>
      </c>
    </row>
    <row r="139" spans="1:3" s="12" customFormat="1" x14ac:dyDescent="0.25">
      <c r="A139" s="10" t="s">
        <v>112</v>
      </c>
      <c r="B139" s="432">
        <v>1200</v>
      </c>
      <c r="C139" s="432">
        <v>300</v>
      </c>
    </row>
    <row r="140" spans="1:3" s="12" customFormat="1" x14ac:dyDescent="0.25">
      <c r="A140" s="10" t="s">
        <v>9</v>
      </c>
      <c r="B140" s="432">
        <v>5674743</v>
      </c>
      <c r="C140" s="432">
        <v>1936927.5</v>
      </c>
    </row>
    <row r="141" spans="1:3" s="12" customFormat="1" x14ac:dyDescent="0.25">
      <c r="A141" s="10" t="s">
        <v>10</v>
      </c>
      <c r="B141" s="432">
        <v>73200</v>
      </c>
      <c r="C141" s="432">
        <v>21539.34</v>
      </c>
    </row>
    <row r="142" spans="1:3" s="12" customFormat="1" ht="18" customHeight="1" x14ac:dyDescent="0.25">
      <c r="A142" s="10" t="s">
        <v>123</v>
      </c>
      <c r="B142" s="432">
        <v>20000</v>
      </c>
      <c r="C142" s="432">
        <v>0</v>
      </c>
    </row>
    <row r="143" spans="1:3" s="12" customFormat="1" x14ac:dyDescent="0.25">
      <c r="A143" s="10" t="s">
        <v>30</v>
      </c>
      <c r="B143" s="432">
        <v>365000</v>
      </c>
      <c r="C143" s="432">
        <v>102299.41</v>
      </c>
    </row>
    <row r="144" spans="1:3" s="12" customFormat="1" x14ac:dyDescent="0.25">
      <c r="A144" s="10" t="s">
        <v>12</v>
      </c>
      <c r="B144" s="432">
        <v>25000</v>
      </c>
      <c r="C144" s="432">
        <v>53730.38</v>
      </c>
    </row>
    <row r="145" spans="1:3" s="12" customFormat="1" x14ac:dyDescent="0.25">
      <c r="A145" s="10" t="s">
        <v>113</v>
      </c>
      <c r="B145" s="432">
        <v>177800</v>
      </c>
      <c r="C145" s="432">
        <v>0</v>
      </c>
    </row>
    <row r="146" spans="1:3" s="12" customFormat="1" x14ac:dyDescent="0.25">
      <c r="A146" s="10" t="s">
        <v>5</v>
      </c>
      <c r="B146" s="432">
        <v>4130700</v>
      </c>
      <c r="C146" s="432">
        <v>1004433.14</v>
      </c>
    </row>
    <row r="147" spans="1:3" s="12" customFormat="1" ht="25.5" x14ac:dyDescent="0.25">
      <c r="A147" s="10" t="s">
        <v>6</v>
      </c>
      <c r="B147" s="432">
        <v>8866000</v>
      </c>
      <c r="C147" s="432">
        <v>330145</v>
      </c>
    </row>
    <row r="148" spans="1:3" s="12" customFormat="1" ht="25.5" x14ac:dyDescent="0.25">
      <c r="A148" s="10" t="s">
        <v>7</v>
      </c>
      <c r="B148" s="432">
        <v>11596390</v>
      </c>
      <c r="C148" s="432">
        <v>2363149.34</v>
      </c>
    </row>
    <row r="149" spans="1:3" s="12" customFormat="1" x14ac:dyDescent="0.25">
      <c r="A149" s="14"/>
      <c r="B149" s="14"/>
      <c r="C149" s="14"/>
    </row>
    <row r="150" spans="1:3" s="12" customFormat="1" x14ac:dyDescent="0.25">
      <c r="A150" s="21" t="s">
        <v>0</v>
      </c>
      <c r="B150" s="21" t="s">
        <v>2</v>
      </c>
      <c r="C150" s="21" t="s">
        <v>3</v>
      </c>
    </row>
    <row r="151" spans="1:3" s="12" customFormat="1" x14ac:dyDescent="0.25">
      <c r="A151" s="21" t="s">
        <v>1</v>
      </c>
      <c r="B151" s="21">
        <v>2</v>
      </c>
      <c r="C151" s="21">
        <v>3</v>
      </c>
    </row>
    <row r="152" spans="1:3" s="12" customFormat="1" x14ac:dyDescent="0.25">
      <c r="A152" s="4" t="s">
        <v>27</v>
      </c>
      <c r="B152" s="76">
        <f>B154+B156+B157+B158+B160+B161+B163+B164+B165+B155+B159+B162</f>
        <v>44594400</v>
      </c>
      <c r="C152" s="76">
        <f>C154+C156+C157+C158+C160+C161+C163+C164+C165+C155+C159+C162</f>
        <v>31404655.73</v>
      </c>
    </row>
    <row r="153" spans="1:3" s="12" customFormat="1" x14ac:dyDescent="0.25">
      <c r="A153" s="23" t="s">
        <v>4</v>
      </c>
      <c r="B153" s="77"/>
      <c r="C153" s="77"/>
    </row>
    <row r="154" spans="1:3" s="12" customFormat="1" x14ac:dyDescent="0.25">
      <c r="A154" s="264" t="s">
        <v>8</v>
      </c>
      <c r="B154" s="329">
        <v>31982950</v>
      </c>
      <c r="C154" s="329">
        <v>22758950.640000001</v>
      </c>
    </row>
    <row r="155" spans="1:3" s="12" customFormat="1" x14ac:dyDescent="0.25">
      <c r="A155" s="264" t="s">
        <v>83</v>
      </c>
      <c r="B155" s="329">
        <v>43000</v>
      </c>
      <c r="C155" s="329">
        <v>20334.990000000002</v>
      </c>
    </row>
    <row r="156" spans="1:3" s="12" customFormat="1" x14ac:dyDescent="0.25">
      <c r="A156" s="264" t="s">
        <v>9</v>
      </c>
      <c r="B156" s="329">
        <v>9658850</v>
      </c>
      <c r="C156" s="329">
        <v>6753433.3899999997</v>
      </c>
    </row>
    <row r="157" spans="1:3" s="12" customFormat="1" x14ac:dyDescent="0.25">
      <c r="A157" s="264" t="s">
        <v>10</v>
      </c>
      <c r="B157" s="329">
        <v>73200</v>
      </c>
      <c r="C157" s="329">
        <v>29290.78</v>
      </c>
    </row>
    <row r="158" spans="1:3" s="12" customFormat="1" x14ac:dyDescent="0.25">
      <c r="A158" s="264" t="s">
        <v>15</v>
      </c>
      <c r="B158" s="329">
        <v>407000</v>
      </c>
      <c r="C158" s="329">
        <v>320183.34000000003</v>
      </c>
    </row>
    <row r="159" spans="1:3" s="12" customFormat="1" ht="23.25" x14ac:dyDescent="0.25">
      <c r="A159" s="264" t="s">
        <v>14</v>
      </c>
      <c r="B159" s="329"/>
      <c r="C159" s="329"/>
    </row>
    <row r="160" spans="1:3" s="12" customFormat="1" x14ac:dyDescent="0.25">
      <c r="A160" s="264" t="s">
        <v>11</v>
      </c>
      <c r="B160" s="329">
        <v>267300</v>
      </c>
      <c r="C160" s="329">
        <v>176280</v>
      </c>
    </row>
    <row r="161" spans="1:3" s="12" customFormat="1" x14ac:dyDescent="0.25">
      <c r="A161" s="264" t="s">
        <v>12</v>
      </c>
      <c r="B161" s="329">
        <v>366500</v>
      </c>
      <c r="C161" s="329">
        <v>267426.34000000003</v>
      </c>
    </row>
    <row r="162" spans="1:3" s="12" customFormat="1" x14ac:dyDescent="0.25">
      <c r="A162" s="264" t="s">
        <v>74</v>
      </c>
      <c r="B162" s="329">
        <v>9400</v>
      </c>
      <c r="C162" s="329">
        <v>0</v>
      </c>
    </row>
    <row r="163" spans="1:3" s="12" customFormat="1" x14ac:dyDescent="0.25">
      <c r="A163" s="265" t="s">
        <v>5</v>
      </c>
      <c r="B163" s="329">
        <v>60700</v>
      </c>
      <c r="C163" s="329">
        <v>0</v>
      </c>
    </row>
    <row r="164" spans="1:3" s="12" customFormat="1" ht="25.5" x14ac:dyDescent="0.25">
      <c r="A164" s="265" t="s">
        <v>6</v>
      </c>
      <c r="B164" s="329">
        <v>0</v>
      </c>
      <c r="C164" s="329">
        <v>0</v>
      </c>
    </row>
    <row r="165" spans="1:3" s="12" customFormat="1" ht="25.5" x14ac:dyDescent="0.25">
      <c r="A165" s="265" t="s">
        <v>7</v>
      </c>
      <c r="B165" s="329">
        <v>1725500</v>
      </c>
      <c r="C165" s="329">
        <v>1078756.25</v>
      </c>
    </row>
    <row r="166" spans="1:3" s="12" customFormat="1" x14ac:dyDescent="0.25">
      <c r="A166" s="287"/>
      <c r="B166" s="329"/>
      <c r="C166" s="329"/>
    </row>
    <row r="167" spans="1:3" s="12" customFormat="1" x14ac:dyDescent="0.25">
      <c r="A167" s="14"/>
      <c r="B167" s="329"/>
      <c r="C167" s="329"/>
    </row>
    <row r="168" spans="1:3" s="12" customFormat="1" x14ac:dyDescent="0.25">
      <c r="A168" s="15" t="s">
        <v>0</v>
      </c>
      <c r="B168" s="15" t="s">
        <v>2</v>
      </c>
      <c r="C168" s="15" t="s">
        <v>3</v>
      </c>
    </row>
    <row r="169" spans="1:3" s="12" customFormat="1" x14ac:dyDescent="0.25">
      <c r="A169" s="15" t="s">
        <v>1</v>
      </c>
      <c r="B169" s="15">
        <v>2</v>
      </c>
      <c r="C169" s="15">
        <v>3</v>
      </c>
    </row>
    <row r="170" spans="1:3" s="12" customFormat="1" x14ac:dyDescent="0.25">
      <c r="A170" s="3" t="s">
        <v>28</v>
      </c>
      <c r="B170" s="413">
        <f>SUM(B172:B183)</f>
        <v>22571900</v>
      </c>
      <c r="C170" s="413">
        <f>SUM(C172:C183)</f>
        <v>7209378.1099999994</v>
      </c>
    </row>
    <row r="171" spans="1:3" s="12" customFormat="1" x14ac:dyDescent="0.25">
      <c r="A171" s="10" t="s">
        <v>4</v>
      </c>
      <c r="B171" s="259"/>
      <c r="C171" s="259"/>
    </row>
    <row r="172" spans="1:3" s="12" customFormat="1" x14ac:dyDescent="0.25">
      <c r="A172" s="415" t="s">
        <v>8</v>
      </c>
      <c r="B172" s="414">
        <v>14535000</v>
      </c>
      <c r="C172" s="426">
        <v>4877888.18</v>
      </c>
    </row>
    <row r="173" spans="1:3" s="12" customFormat="1" x14ac:dyDescent="0.25">
      <c r="A173" s="415" t="s">
        <v>95</v>
      </c>
      <c r="B173" s="414">
        <v>0</v>
      </c>
      <c r="C173" s="426">
        <v>4720.6499999999996</v>
      </c>
    </row>
    <row r="174" spans="1:3" s="12" customFormat="1" x14ac:dyDescent="0.25">
      <c r="A174" s="415" t="s">
        <v>13</v>
      </c>
      <c r="B174" s="414"/>
      <c r="C174" s="426"/>
    </row>
    <row r="175" spans="1:3" s="12" customFormat="1" x14ac:dyDescent="0.25">
      <c r="A175" s="415" t="s">
        <v>9</v>
      </c>
      <c r="B175" s="414">
        <v>4390000</v>
      </c>
      <c r="C175" s="427">
        <v>1455943.18</v>
      </c>
    </row>
    <row r="176" spans="1:3" s="12" customFormat="1" x14ac:dyDescent="0.25">
      <c r="A176" s="415" t="s">
        <v>10</v>
      </c>
      <c r="B176" s="414"/>
      <c r="C176" s="426"/>
    </row>
    <row r="177" spans="1:3" s="12" customFormat="1" ht="23.25" x14ac:dyDescent="0.25">
      <c r="A177" s="415" t="s">
        <v>14</v>
      </c>
      <c r="B177" s="414"/>
      <c r="C177" s="426"/>
    </row>
    <row r="178" spans="1:3" s="12" customFormat="1" x14ac:dyDescent="0.25">
      <c r="A178" s="415" t="s">
        <v>11</v>
      </c>
      <c r="B178" s="414">
        <v>603000</v>
      </c>
      <c r="C178" s="426">
        <v>10930</v>
      </c>
    </row>
    <row r="179" spans="1:3" s="12" customFormat="1" x14ac:dyDescent="0.25">
      <c r="A179" s="415" t="s">
        <v>12</v>
      </c>
      <c r="B179" s="414">
        <v>292500</v>
      </c>
      <c r="C179" s="426">
        <v>161904</v>
      </c>
    </row>
    <row r="180" spans="1:3" s="12" customFormat="1" x14ac:dyDescent="0.25">
      <c r="A180" s="415" t="s">
        <v>72</v>
      </c>
      <c r="B180" s="414">
        <v>60000</v>
      </c>
      <c r="C180" s="426"/>
    </row>
    <row r="181" spans="1:3" s="12" customFormat="1" x14ac:dyDescent="0.25">
      <c r="A181" s="416" t="s">
        <v>5</v>
      </c>
      <c r="B181" s="414">
        <v>0</v>
      </c>
      <c r="C181" s="426"/>
    </row>
    <row r="182" spans="1:3" s="12" customFormat="1" ht="25.5" x14ac:dyDescent="0.25">
      <c r="A182" s="416" t="s">
        <v>6</v>
      </c>
      <c r="B182" s="414">
        <v>706700</v>
      </c>
      <c r="C182" s="426">
        <v>208553.8</v>
      </c>
    </row>
    <row r="183" spans="1:3" s="12" customFormat="1" ht="25.5" x14ac:dyDescent="0.25">
      <c r="A183" s="416" t="s">
        <v>7</v>
      </c>
      <c r="B183" s="414">
        <v>1984700</v>
      </c>
      <c r="C183" s="426">
        <v>489438.3</v>
      </c>
    </row>
    <row r="184" spans="1:3" s="12" customFormat="1" x14ac:dyDescent="0.25">
      <c r="A184" s="14"/>
      <c r="B184" s="14"/>
      <c r="C184" s="14"/>
    </row>
    <row r="185" spans="1:3" s="12" customFormat="1" x14ac:dyDescent="0.25">
      <c r="A185" s="15" t="s">
        <v>0</v>
      </c>
      <c r="B185" s="15" t="s">
        <v>2</v>
      </c>
      <c r="C185" s="15" t="s">
        <v>3</v>
      </c>
    </row>
    <row r="186" spans="1:3" s="12" customFormat="1" x14ac:dyDescent="0.25">
      <c r="A186" s="15" t="s">
        <v>1</v>
      </c>
      <c r="B186" s="15">
        <v>2</v>
      </c>
      <c r="C186" s="15">
        <v>3</v>
      </c>
    </row>
    <row r="187" spans="1:3" s="12" customFormat="1" x14ac:dyDescent="0.25">
      <c r="A187" s="3" t="s">
        <v>29</v>
      </c>
      <c r="B187" s="8">
        <f>SUM(B189:B202)</f>
        <v>21243100</v>
      </c>
      <c r="C187" s="8">
        <f>SUM(C189:C202)</f>
        <v>7445069.4399999995</v>
      </c>
    </row>
    <row r="188" spans="1:3" s="12" customFormat="1" x14ac:dyDescent="0.25">
      <c r="A188" s="10" t="s">
        <v>4</v>
      </c>
      <c r="B188" s="11"/>
      <c r="C188" s="11">
        <v>0</v>
      </c>
    </row>
    <row r="189" spans="1:3" s="12" customFormat="1" x14ac:dyDescent="0.25">
      <c r="A189" s="423" t="s">
        <v>8</v>
      </c>
      <c r="B189" s="432">
        <v>10572789.959999999</v>
      </c>
      <c r="C189" s="432">
        <v>3923308.4699999997</v>
      </c>
    </row>
    <row r="190" spans="1:3" s="12" customFormat="1" ht="23.25" x14ac:dyDescent="0.25">
      <c r="A190" s="423" t="s">
        <v>76</v>
      </c>
      <c r="B190" s="432">
        <v>30000</v>
      </c>
      <c r="C190" s="432">
        <v>2146.64</v>
      </c>
    </row>
    <row r="191" spans="1:3" s="12" customFormat="1" ht="23.25" x14ac:dyDescent="0.25">
      <c r="A191" s="423" t="s">
        <v>133</v>
      </c>
      <c r="B191" s="432">
        <v>467660.04</v>
      </c>
      <c r="C191" s="432">
        <v>223398.91</v>
      </c>
    </row>
    <row r="192" spans="1:3" s="12" customFormat="1" x14ac:dyDescent="0.25">
      <c r="A192" s="423" t="s">
        <v>9</v>
      </c>
      <c r="B192" s="432">
        <v>3106550</v>
      </c>
      <c r="C192" s="432">
        <v>1076250.79</v>
      </c>
    </row>
    <row r="193" spans="1:3" s="12" customFormat="1" x14ac:dyDescent="0.25">
      <c r="A193" s="423" t="s">
        <v>10</v>
      </c>
      <c r="B193" s="432">
        <v>34640</v>
      </c>
      <c r="C193" s="432">
        <v>11620.27</v>
      </c>
    </row>
    <row r="194" spans="1:3" s="12" customFormat="1" ht="23.25" x14ac:dyDescent="0.25">
      <c r="A194" s="423" t="s">
        <v>49</v>
      </c>
      <c r="B194" s="432">
        <v>5000</v>
      </c>
      <c r="C194" s="432">
        <v>0</v>
      </c>
    </row>
    <row r="195" spans="1:3" s="12" customFormat="1" x14ac:dyDescent="0.25">
      <c r="A195" s="386" t="s">
        <v>15</v>
      </c>
      <c r="B195" s="432">
        <v>174154</v>
      </c>
      <c r="C195" s="432">
        <v>14150.220000000001</v>
      </c>
    </row>
    <row r="196" spans="1:3" s="12" customFormat="1" x14ac:dyDescent="0.25">
      <c r="A196" s="386" t="s">
        <v>16</v>
      </c>
      <c r="B196" s="432">
        <v>358760</v>
      </c>
      <c r="C196" s="432">
        <v>117028.5</v>
      </c>
    </row>
    <row r="197" spans="1:3" s="12" customFormat="1" x14ac:dyDescent="0.25">
      <c r="A197" s="423" t="s">
        <v>11</v>
      </c>
      <c r="B197" s="432">
        <v>295000</v>
      </c>
      <c r="C197" s="432">
        <v>65252.639999999999</v>
      </c>
    </row>
    <row r="198" spans="1:3" s="12" customFormat="1" x14ac:dyDescent="0.25">
      <c r="A198" s="423" t="s">
        <v>12</v>
      </c>
      <c r="B198" s="432">
        <v>3921900</v>
      </c>
      <c r="C198" s="432">
        <v>475055</v>
      </c>
    </row>
    <row r="199" spans="1:3" s="12" customFormat="1" x14ac:dyDescent="0.25">
      <c r="A199" s="424" t="s">
        <v>72</v>
      </c>
      <c r="B199" s="432">
        <v>25000</v>
      </c>
      <c r="C199" s="432">
        <v>0</v>
      </c>
    </row>
    <row r="200" spans="1:3" s="12" customFormat="1" x14ac:dyDescent="0.25">
      <c r="A200" s="423" t="s">
        <v>5</v>
      </c>
      <c r="B200" s="432">
        <v>66100</v>
      </c>
      <c r="C200" s="432">
        <v>8508</v>
      </c>
    </row>
    <row r="201" spans="1:3" s="12" customFormat="1" ht="25.5" x14ac:dyDescent="0.25">
      <c r="A201" s="424" t="s">
        <v>6</v>
      </c>
      <c r="B201" s="432">
        <v>60000</v>
      </c>
      <c r="C201" s="432">
        <v>0</v>
      </c>
    </row>
    <row r="202" spans="1:3" s="12" customFormat="1" ht="25.5" x14ac:dyDescent="0.25">
      <c r="A202" s="424" t="s">
        <v>7</v>
      </c>
      <c r="B202" s="432">
        <v>2125546</v>
      </c>
      <c r="C202" s="432">
        <v>1528350</v>
      </c>
    </row>
    <row r="203" spans="1:3" s="12" customFormat="1" x14ac:dyDescent="0.25">
      <c r="A203" s="356"/>
      <c r="B203" s="305"/>
      <c r="C203" s="305"/>
    </row>
    <row r="204" spans="1:3" s="12" customFormat="1" x14ac:dyDescent="0.25">
      <c r="A204" s="14"/>
      <c r="B204" s="14"/>
      <c r="C204" s="14"/>
    </row>
    <row r="205" spans="1:3" s="12" customFormat="1" x14ac:dyDescent="0.25">
      <c r="A205" s="15" t="s">
        <v>0</v>
      </c>
      <c r="B205" s="15" t="s">
        <v>2</v>
      </c>
      <c r="C205" s="15" t="s">
        <v>3</v>
      </c>
    </row>
    <row r="206" spans="1:3" s="12" customFormat="1" x14ac:dyDescent="0.25">
      <c r="A206" s="15" t="s">
        <v>1</v>
      </c>
      <c r="B206" s="15">
        <v>2</v>
      </c>
      <c r="C206" s="15">
        <v>3</v>
      </c>
    </row>
    <row r="207" spans="1:3" s="12" customFormat="1" x14ac:dyDescent="0.25">
      <c r="A207" s="3" t="s">
        <v>36</v>
      </c>
      <c r="B207" s="413">
        <f>B209+B211+B212+B214+B215+B216+B217+B218+B219+B210+B213+B221</f>
        <v>4262130</v>
      </c>
      <c r="C207" s="413">
        <f>C209+C211+C212+C214+C215+C216+C217+C218+C219+C210+C213+C221</f>
        <v>2699344.94</v>
      </c>
    </row>
    <row r="208" spans="1:3" s="12" customFormat="1" x14ac:dyDescent="0.25">
      <c r="A208" s="10" t="s">
        <v>4</v>
      </c>
      <c r="B208" s="259"/>
      <c r="C208" s="259"/>
    </row>
    <row r="209" spans="1:3" s="12" customFormat="1" x14ac:dyDescent="0.25">
      <c r="A209" s="415" t="s">
        <v>8</v>
      </c>
      <c r="B209" s="414">
        <v>3000000</v>
      </c>
      <c r="C209" s="422">
        <v>1915463.21</v>
      </c>
    </row>
    <row r="210" spans="1:3" s="12" customFormat="1" x14ac:dyDescent="0.25">
      <c r="A210" s="415" t="s">
        <v>13</v>
      </c>
      <c r="B210" s="414">
        <v>6200</v>
      </c>
      <c r="C210" s="422"/>
    </row>
    <row r="211" spans="1:3" s="12" customFormat="1" x14ac:dyDescent="0.25">
      <c r="A211" s="415" t="s">
        <v>9</v>
      </c>
      <c r="B211" s="414">
        <v>906000</v>
      </c>
      <c r="C211" s="422">
        <v>578469.56000000006</v>
      </c>
    </row>
    <row r="212" spans="1:3" s="12" customFormat="1" ht="23.25" x14ac:dyDescent="0.25">
      <c r="A212" s="415" t="s">
        <v>84</v>
      </c>
      <c r="B212" s="414">
        <v>0</v>
      </c>
      <c r="C212" s="422"/>
    </row>
    <row r="213" spans="1:3" s="12" customFormat="1" x14ac:dyDescent="0.25">
      <c r="A213" s="415" t="s">
        <v>10</v>
      </c>
      <c r="B213" s="414">
        <v>20035.13</v>
      </c>
      <c r="C213" s="422">
        <v>10220.959999999999</v>
      </c>
    </row>
    <row r="214" spans="1:3" s="12" customFormat="1" ht="23.25" x14ac:dyDescent="0.25">
      <c r="A214" s="415" t="s">
        <v>14</v>
      </c>
      <c r="B214" s="414">
        <v>0</v>
      </c>
      <c r="C214" s="422"/>
    </row>
    <row r="215" spans="1:3" s="12" customFormat="1" x14ac:dyDescent="0.25">
      <c r="A215" s="415" t="s">
        <v>15</v>
      </c>
      <c r="B215" s="414">
        <v>38421.68</v>
      </c>
      <c r="C215" s="422">
        <v>25297.360000000001</v>
      </c>
    </row>
    <row r="216" spans="1:3" s="12" customFormat="1" x14ac:dyDescent="0.25">
      <c r="A216" s="415" t="s">
        <v>11</v>
      </c>
      <c r="B216" s="414">
        <v>66638.559999999998</v>
      </c>
      <c r="C216" s="422">
        <v>16574.849999999999</v>
      </c>
    </row>
    <row r="217" spans="1:3" s="12" customFormat="1" x14ac:dyDescent="0.25">
      <c r="A217" s="415" t="s">
        <v>12</v>
      </c>
      <c r="B217" s="414">
        <v>91342</v>
      </c>
      <c r="C217" s="422">
        <v>36111</v>
      </c>
    </row>
    <row r="218" spans="1:3" s="12" customFormat="1" x14ac:dyDescent="0.25">
      <c r="A218" s="415" t="s">
        <v>72</v>
      </c>
      <c r="B218" s="414">
        <v>9000</v>
      </c>
      <c r="C218" s="422"/>
    </row>
    <row r="219" spans="1:3" s="12" customFormat="1" x14ac:dyDescent="0.25">
      <c r="A219" s="416" t="s">
        <v>5</v>
      </c>
      <c r="B219" s="414">
        <v>5700</v>
      </c>
      <c r="C219" s="422"/>
    </row>
    <row r="220" spans="1:3" s="12" customFormat="1" ht="25.5" x14ac:dyDescent="0.25">
      <c r="A220" s="416" t="s">
        <v>6</v>
      </c>
      <c r="B220" s="414">
        <v>0</v>
      </c>
      <c r="C220" s="422"/>
    </row>
    <row r="221" spans="1:3" s="12" customFormat="1" ht="25.5" x14ac:dyDescent="0.25">
      <c r="A221" s="416" t="s">
        <v>7</v>
      </c>
      <c r="B221" s="414">
        <v>118792.63</v>
      </c>
      <c r="C221" s="422">
        <v>117208</v>
      </c>
    </row>
    <row r="222" spans="1:3" s="12" customFormat="1" x14ac:dyDescent="0.25">
      <c r="A222" s="10"/>
      <c r="B222" s="414"/>
      <c r="C222" s="414"/>
    </row>
    <row r="223" spans="1:3" s="12" customFormat="1" x14ac:dyDescent="0.25">
      <c r="A223" s="15" t="s">
        <v>0</v>
      </c>
      <c r="B223" s="15" t="s">
        <v>2</v>
      </c>
      <c r="C223" s="15" t="s">
        <v>3</v>
      </c>
    </row>
    <row r="224" spans="1:3" s="12" customFormat="1" x14ac:dyDescent="0.25">
      <c r="A224" s="15" t="s">
        <v>1</v>
      </c>
      <c r="B224" s="15">
        <v>2</v>
      </c>
      <c r="C224" s="15">
        <v>3</v>
      </c>
    </row>
    <row r="225" spans="1:3" s="12" customFormat="1" x14ac:dyDescent="0.25">
      <c r="A225" s="3" t="s">
        <v>31</v>
      </c>
      <c r="B225" s="413">
        <f>SUM(B227:B239)</f>
        <v>2790400</v>
      </c>
      <c r="C225" s="413">
        <f>SUM(C227:C239)</f>
        <v>1665557.8800000001</v>
      </c>
    </row>
    <row r="226" spans="1:3" s="12" customFormat="1" x14ac:dyDescent="0.25">
      <c r="A226" s="10" t="s">
        <v>4</v>
      </c>
      <c r="B226" s="259"/>
      <c r="C226" s="259"/>
    </row>
    <row r="227" spans="1:3" s="12" customFormat="1" x14ac:dyDescent="0.25">
      <c r="A227" s="415" t="s">
        <v>8</v>
      </c>
      <c r="B227" s="414">
        <v>1940783</v>
      </c>
      <c r="C227" s="430">
        <v>1150294.97</v>
      </c>
    </row>
    <row r="228" spans="1:3" s="12" customFormat="1" x14ac:dyDescent="0.25">
      <c r="A228" s="415" t="s">
        <v>13</v>
      </c>
      <c r="B228" s="414">
        <v>700</v>
      </c>
      <c r="C228" s="430"/>
    </row>
    <row r="229" spans="1:3" s="12" customFormat="1" x14ac:dyDescent="0.25">
      <c r="A229" s="415" t="s">
        <v>9</v>
      </c>
      <c r="B229" s="414">
        <v>586117</v>
      </c>
      <c r="C229" s="430">
        <v>345707.82</v>
      </c>
    </row>
    <row r="230" spans="1:3" s="12" customFormat="1" x14ac:dyDescent="0.25">
      <c r="A230" s="415" t="s">
        <v>131</v>
      </c>
      <c r="B230" s="414">
        <v>13000</v>
      </c>
      <c r="C230" s="430"/>
    </row>
    <row r="231" spans="1:3" s="12" customFormat="1" x14ac:dyDescent="0.25">
      <c r="A231" s="415" t="s">
        <v>106</v>
      </c>
      <c r="B231" s="414">
        <v>12000</v>
      </c>
      <c r="C231" s="430"/>
    </row>
    <row r="232" spans="1:3" s="12" customFormat="1" x14ac:dyDescent="0.25">
      <c r="A232" s="415" t="s">
        <v>10</v>
      </c>
      <c r="B232" s="414">
        <v>9100</v>
      </c>
      <c r="C232" s="431">
        <v>5527.47</v>
      </c>
    </row>
    <row r="233" spans="1:3" s="12" customFormat="1" x14ac:dyDescent="0.25">
      <c r="A233" s="415" t="s">
        <v>30</v>
      </c>
      <c r="B233" s="414">
        <v>27800</v>
      </c>
      <c r="C233" s="430">
        <v>24576.720000000001</v>
      </c>
    </row>
    <row r="234" spans="1:3" s="12" customFormat="1" x14ac:dyDescent="0.25">
      <c r="A234" s="415" t="s">
        <v>11</v>
      </c>
      <c r="B234" s="414">
        <v>10200</v>
      </c>
      <c r="C234" s="430">
        <v>30246.54</v>
      </c>
    </row>
    <row r="235" spans="1:3" s="12" customFormat="1" x14ac:dyDescent="0.25">
      <c r="A235" s="415" t="s">
        <v>12</v>
      </c>
      <c r="B235" s="414">
        <v>107900</v>
      </c>
      <c r="C235" s="430">
        <v>36881</v>
      </c>
    </row>
    <row r="236" spans="1:3" s="12" customFormat="1" x14ac:dyDescent="0.25">
      <c r="A236" s="415" t="s">
        <v>82</v>
      </c>
      <c r="B236" s="417">
        <v>5500</v>
      </c>
      <c r="C236" s="430">
        <v>1026.8599999999999</v>
      </c>
    </row>
    <row r="237" spans="1:3" s="12" customFormat="1" x14ac:dyDescent="0.25">
      <c r="A237" s="416" t="s">
        <v>5</v>
      </c>
      <c r="B237" s="414">
        <v>4200</v>
      </c>
      <c r="C237" s="430">
        <v>1239</v>
      </c>
    </row>
    <row r="238" spans="1:3" s="12" customFormat="1" ht="25.5" x14ac:dyDescent="0.25">
      <c r="A238" s="416" t="s">
        <v>6</v>
      </c>
      <c r="B238" s="414"/>
      <c r="C238" s="430"/>
    </row>
    <row r="239" spans="1:3" s="12" customFormat="1" ht="25.5" x14ac:dyDescent="0.25">
      <c r="A239" s="416" t="s">
        <v>7</v>
      </c>
      <c r="B239" s="417">
        <v>73100</v>
      </c>
      <c r="C239" s="430">
        <v>70057.5</v>
      </c>
    </row>
    <row r="240" spans="1:3" s="12" customFormat="1" x14ac:dyDescent="0.25">
      <c r="A240" s="14"/>
      <c r="B240" s="14"/>
      <c r="C240" s="14"/>
    </row>
    <row r="241" spans="1:3" s="12" customFormat="1" x14ac:dyDescent="0.25">
      <c r="A241" s="15" t="s">
        <v>0</v>
      </c>
      <c r="B241" s="15" t="s">
        <v>2</v>
      </c>
      <c r="C241" s="15" t="s">
        <v>3</v>
      </c>
    </row>
    <row r="242" spans="1:3" s="12" customFormat="1" x14ac:dyDescent="0.25">
      <c r="A242" s="15" t="s">
        <v>1</v>
      </c>
      <c r="B242" s="15">
        <v>2</v>
      </c>
      <c r="C242" s="15">
        <v>3</v>
      </c>
    </row>
    <row r="243" spans="1:3" s="12" customFormat="1" ht="25.5" x14ac:dyDescent="0.25">
      <c r="A243" s="3" t="s">
        <v>34</v>
      </c>
      <c r="B243" s="417">
        <f>SUM(B245:B263)</f>
        <v>48490800</v>
      </c>
      <c r="C243" s="417">
        <f>SUM(C245:C263)</f>
        <v>13988445.9</v>
      </c>
    </row>
    <row r="244" spans="1:3" s="12" customFormat="1" x14ac:dyDescent="0.25">
      <c r="A244" s="10" t="s">
        <v>4</v>
      </c>
      <c r="B244" s="417"/>
      <c r="C244" s="417"/>
    </row>
    <row r="245" spans="1:3" s="12" customFormat="1" x14ac:dyDescent="0.25">
      <c r="A245" s="13" t="s">
        <v>8</v>
      </c>
      <c r="B245" s="417">
        <v>27430300</v>
      </c>
      <c r="C245" s="430">
        <v>8984054.040000001</v>
      </c>
    </row>
    <row r="246" spans="1:3" s="12" customFormat="1" x14ac:dyDescent="0.25">
      <c r="A246" s="13" t="s">
        <v>13</v>
      </c>
      <c r="B246" s="417">
        <v>8400</v>
      </c>
      <c r="C246" s="417"/>
    </row>
    <row r="247" spans="1:3" s="12" customFormat="1" ht="17.25" customHeight="1" x14ac:dyDescent="0.25">
      <c r="A247" s="13" t="s">
        <v>119</v>
      </c>
      <c r="B247" s="417">
        <v>60000</v>
      </c>
      <c r="C247" s="417"/>
    </row>
    <row r="248" spans="1:3" s="12" customFormat="1" x14ac:dyDescent="0.25">
      <c r="A248" s="13" t="s">
        <v>9</v>
      </c>
      <c r="B248" s="417">
        <v>8242800</v>
      </c>
      <c r="C248" s="417">
        <v>2692437.8600000003</v>
      </c>
    </row>
    <row r="249" spans="1:3" s="12" customFormat="1" x14ac:dyDescent="0.25">
      <c r="A249" s="13" t="s">
        <v>10</v>
      </c>
      <c r="B249" s="417">
        <v>19500</v>
      </c>
      <c r="C249" s="417">
        <v>6500</v>
      </c>
    </row>
    <row r="250" spans="1:3" s="12" customFormat="1" x14ac:dyDescent="0.25">
      <c r="A250" s="13" t="s">
        <v>15</v>
      </c>
      <c r="B250" s="417">
        <v>43200</v>
      </c>
      <c r="C250" s="417">
        <v>17527.54</v>
      </c>
    </row>
    <row r="251" spans="1:3" s="12" customFormat="1" x14ac:dyDescent="0.25">
      <c r="A251" s="13" t="s">
        <v>33</v>
      </c>
      <c r="B251" s="417"/>
      <c r="C251" s="417"/>
    </row>
    <row r="252" spans="1:3" s="12" customFormat="1" x14ac:dyDescent="0.25">
      <c r="A252" s="13" t="s">
        <v>11</v>
      </c>
      <c r="B252" s="417">
        <v>340500</v>
      </c>
      <c r="C252" s="417">
        <v>59634</v>
      </c>
    </row>
    <row r="253" spans="1:3" s="12" customFormat="1" x14ac:dyDescent="0.25">
      <c r="A253" s="13" t="s">
        <v>12</v>
      </c>
      <c r="B253" s="417">
        <v>1304500</v>
      </c>
      <c r="C253" s="417">
        <v>378139.66000000003</v>
      </c>
    </row>
    <row r="254" spans="1:3" s="12" customFormat="1" x14ac:dyDescent="0.25">
      <c r="A254" s="13" t="s">
        <v>72</v>
      </c>
      <c r="B254" s="417">
        <v>70000</v>
      </c>
      <c r="C254" s="417">
        <v>18247.09</v>
      </c>
    </row>
    <row r="255" spans="1:3" s="12" customFormat="1" x14ac:dyDescent="0.25">
      <c r="A255" s="10" t="s">
        <v>5</v>
      </c>
      <c r="B255" s="417"/>
      <c r="C255" s="417"/>
    </row>
    <row r="256" spans="1:3" s="12" customFormat="1" ht="25.5" x14ac:dyDescent="0.25">
      <c r="A256" s="10" t="s">
        <v>6</v>
      </c>
      <c r="B256" s="417">
        <v>7517700</v>
      </c>
      <c r="C256" s="417">
        <v>1684882.67</v>
      </c>
    </row>
    <row r="257" spans="1:3" s="12" customFormat="1" x14ac:dyDescent="0.25">
      <c r="A257" s="10" t="s">
        <v>127</v>
      </c>
      <c r="B257" s="417">
        <v>2747400</v>
      </c>
      <c r="C257" s="417"/>
    </row>
    <row r="258" spans="1:3" s="12" customFormat="1" x14ac:dyDescent="0.25">
      <c r="A258" s="10" t="s">
        <v>128</v>
      </c>
      <c r="B258" s="417">
        <v>454580</v>
      </c>
      <c r="C258" s="417"/>
    </row>
    <row r="259" spans="1:3" s="12" customFormat="1" ht="25.5" x14ac:dyDescent="0.25">
      <c r="A259" s="10" t="s">
        <v>129</v>
      </c>
      <c r="B259" s="417">
        <v>215900</v>
      </c>
      <c r="C259" s="417">
        <v>129549.04000000001</v>
      </c>
    </row>
    <row r="260" spans="1:3" s="12" customFormat="1" x14ac:dyDescent="0.25">
      <c r="A260" s="10" t="s">
        <v>130</v>
      </c>
      <c r="B260" s="417">
        <v>5520</v>
      </c>
      <c r="C260" s="417">
        <v>5520</v>
      </c>
    </row>
    <row r="261" spans="1:3" s="12" customFormat="1" x14ac:dyDescent="0.25">
      <c r="A261" s="6" t="s">
        <v>37</v>
      </c>
      <c r="B261" s="417">
        <v>14600</v>
      </c>
      <c r="C261" s="414"/>
    </row>
    <row r="262" spans="1:3" s="12" customFormat="1" x14ac:dyDescent="0.25">
      <c r="A262" s="6" t="s">
        <v>121</v>
      </c>
      <c r="B262" s="417">
        <v>11800</v>
      </c>
      <c r="C262" s="414">
        <v>10035</v>
      </c>
    </row>
    <row r="263" spans="1:3" s="12" customFormat="1" x14ac:dyDescent="0.25">
      <c r="A263" s="6" t="s">
        <v>120</v>
      </c>
      <c r="B263" s="417">
        <v>4100</v>
      </c>
      <c r="C263" s="414">
        <v>1919</v>
      </c>
    </row>
    <row r="264" spans="1:3" s="12" customFormat="1" x14ac:dyDescent="0.25">
      <c r="A264" s="14"/>
      <c r="B264" s="14"/>
      <c r="C264" s="14"/>
    </row>
    <row r="265" spans="1:3" s="12" customFormat="1" x14ac:dyDescent="0.25">
      <c r="A265" s="15" t="s">
        <v>0</v>
      </c>
      <c r="B265" s="15" t="s">
        <v>2</v>
      </c>
      <c r="C265" s="15" t="s">
        <v>3</v>
      </c>
    </row>
    <row r="266" spans="1:3" s="12" customFormat="1" x14ac:dyDescent="0.25">
      <c r="A266" s="15" t="s">
        <v>1</v>
      </c>
      <c r="B266" s="15">
        <v>2</v>
      </c>
      <c r="C266" s="15">
        <v>3</v>
      </c>
    </row>
    <row r="267" spans="1:3" s="12" customFormat="1" ht="25.5" x14ac:dyDescent="0.25">
      <c r="A267" s="3" t="s">
        <v>39</v>
      </c>
      <c r="B267" s="8">
        <f>SUM(B269:B283)</f>
        <v>44389800</v>
      </c>
      <c r="C267" s="8">
        <f>SUM(C269:C282)</f>
        <v>12178974.25</v>
      </c>
    </row>
    <row r="268" spans="1:3" s="12" customFormat="1" x14ac:dyDescent="0.25">
      <c r="A268" s="10" t="s">
        <v>4</v>
      </c>
      <c r="B268" s="11"/>
      <c r="C268" s="11"/>
    </row>
    <row r="269" spans="1:3" s="12" customFormat="1" x14ac:dyDescent="0.25">
      <c r="A269" s="33" t="s">
        <v>8</v>
      </c>
      <c r="B269" s="414">
        <v>23852400</v>
      </c>
      <c r="C269" s="428">
        <v>7855325.8499999996</v>
      </c>
    </row>
    <row r="270" spans="1:3" s="12" customFormat="1" x14ac:dyDescent="0.25">
      <c r="A270" s="33" t="s">
        <v>103</v>
      </c>
      <c r="B270" s="414">
        <v>119200</v>
      </c>
      <c r="C270" s="428"/>
    </row>
    <row r="271" spans="1:3" s="12" customFormat="1" x14ac:dyDescent="0.25">
      <c r="A271" s="33" t="s">
        <v>9</v>
      </c>
      <c r="B271" s="414">
        <v>7169600</v>
      </c>
      <c r="C271" s="428">
        <v>2346444.4</v>
      </c>
    </row>
    <row r="272" spans="1:3" s="12" customFormat="1" x14ac:dyDescent="0.25">
      <c r="A272" s="33" t="s">
        <v>10</v>
      </c>
      <c r="B272" s="414">
        <v>51500</v>
      </c>
      <c r="C272" s="428">
        <v>20877.23</v>
      </c>
    </row>
    <row r="273" spans="1:3" s="12" customFormat="1" x14ac:dyDescent="0.25">
      <c r="A273" s="33" t="s">
        <v>66</v>
      </c>
      <c r="B273" s="414"/>
      <c r="C273" s="428">
        <v>15762</v>
      </c>
    </row>
    <row r="274" spans="1:3" s="12" customFormat="1" x14ac:dyDescent="0.25">
      <c r="A274" s="33" t="s">
        <v>15</v>
      </c>
      <c r="B274" s="414">
        <v>131500</v>
      </c>
      <c r="C274" s="428">
        <v>16785.169999999998</v>
      </c>
    </row>
    <row r="275" spans="1:3" s="12" customFormat="1" ht="23.25" x14ac:dyDescent="0.25">
      <c r="A275" s="33" t="s">
        <v>104</v>
      </c>
      <c r="B275" s="414"/>
      <c r="C275" s="428"/>
    </row>
    <row r="276" spans="1:3" s="12" customFormat="1" x14ac:dyDescent="0.25">
      <c r="A276" s="33" t="s">
        <v>11</v>
      </c>
      <c r="B276" s="414">
        <v>1475100</v>
      </c>
      <c r="C276" s="428">
        <v>161822.17000000001</v>
      </c>
    </row>
    <row r="277" spans="1:3" s="12" customFormat="1" x14ac:dyDescent="0.25">
      <c r="A277" s="33" t="s">
        <v>12</v>
      </c>
      <c r="B277" s="414">
        <v>1055293.57</v>
      </c>
      <c r="C277" s="428">
        <v>391341.27</v>
      </c>
    </row>
    <row r="278" spans="1:3" s="12" customFormat="1" x14ac:dyDescent="0.25">
      <c r="A278" s="33" t="s">
        <v>72</v>
      </c>
      <c r="B278" s="414">
        <v>45706.43</v>
      </c>
      <c r="C278" s="428">
        <v>12809.09</v>
      </c>
    </row>
    <row r="279" spans="1:3" s="12" customFormat="1" x14ac:dyDescent="0.25">
      <c r="A279" s="33" t="s">
        <v>97</v>
      </c>
      <c r="B279" s="414"/>
      <c r="C279" s="428"/>
    </row>
    <row r="280" spans="1:3" s="12" customFormat="1" x14ac:dyDescent="0.25">
      <c r="A280" s="33" t="s">
        <v>5</v>
      </c>
      <c r="B280" s="414">
        <v>23300</v>
      </c>
      <c r="C280" s="428">
        <v>13025</v>
      </c>
    </row>
    <row r="281" spans="1:3" s="12" customFormat="1" ht="23.25" x14ac:dyDescent="0.25">
      <c r="A281" s="33" t="s">
        <v>6</v>
      </c>
      <c r="B281" s="414">
        <v>7663600</v>
      </c>
      <c r="C281" s="428">
        <v>763633.32</v>
      </c>
    </row>
    <row r="282" spans="1:3" s="12" customFormat="1" ht="23.25" x14ac:dyDescent="0.25">
      <c r="A282" s="33" t="s">
        <v>7</v>
      </c>
      <c r="B282" s="414">
        <v>2802600</v>
      </c>
      <c r="C282" s="414">
        <v>581148.75</v>
      </c>
    </row>
    <row r="283" spans="1:3" s="12" customFormat="1" x14ac:dyDescent="0.25">
      <c r="A283" s="14"/>
      <c r="B283" s="14"/>
      <c r="C283" s="14"/>
    </row>
    <row r="284" spans="1:3" s="12" customFormat="1" x14ac:dyDescent="0.25">
      <c r="A284" s="27" t="s">
        <v>0</v>
      </c>
      <c r="B284" s="27" t="s">
        <v>2</v>
      </c>
      <c r="C284" s="27" t="s">
        <v>3</v>
      </c>
    </row>
    <row r="285" spans="1:3" s="12" customFormat="1" ht="15.75" thickBot="1" x14ac:dyDescent="0.3">
      <c r="A285" s="27" t="s">
        <v>1</v>
      </c>
      <c r="B285" s="28" t="s">
        <v>40</v>
      </c>
      <c r="C285" s="28" t="s">
        <v>41</v>
      </c>
    </row>
    <row r="286" spans="1:3" s="12" customFormat="1" x14ac:dyDescent="0.25">
      <c r="A286" s="29" t="s">
        <v>42</v>
      </c>
      <c r="B286" s="81">
        <f>SUM(B288:B302)</f>
        <v>102221500.00000001</v>
      </c>
      <c r="C286" s="81">
        <f>SUM(C288:C302)</f>
        <v>18431573.579999998</v>
      </c>
    </row>
    <row r="287" spans="1:3" s="12" customFormat="1" x14ac:dyDescent="0.25">
      <c r="A287" s="31" t="s">
        <v>4</v>
      </c>
      <c r="B287" s="82"/>
      <c r="C287" s="82"/>
    </row>
    <row r="288" spans="1:3" s="12" customFormat="1" x14ac:dyDescent="0.25">
      <c r="A288" s="378" t="s">
        <v>8</v>
      </c>
      <c r="B288" s="432">
        <v>29391920</v>
      </c>
      <c r="C288" s="432">
        <v>9835890.8900000006</v>
      </c>
    </row>
    <row r="289" spans="1:3" s="12" customFormat="1" x14ac:dyDescent="0.25">
      <c r="A289" s="378" t="s">
        <v>13</v>
      </c>
      <c r="B289" s="432">
        <v>250000</v>
      </c>
      <c r="C289" s="432">
        <v>3400</v>
      </c>
    </row>
    <row r="290" spans="1:3" s="12" customFormat="1" x14ac:dyDescent="0.25">
      <c r="A290" s="378" t="s">
        <v>9</v>
      </c>
      <c r="B290" s="432">
        <v>8837380</v>
      </c>
      <c r="C290" s="432">
        <v>2734226.88</v>
      </c>
    </row>
    <row r="291" spans="1:3" s="12" customFormat="1" x14ac:dyDescent="0.25">
      <c r="A291" s="378" t="s">
        <v>10</v>
      </c>
      <c r="B291" s="432">
        <v>298474.32</v>
      </c>
      <c r="C291" s="432">
        <v>97766.46</v>
      </c>
    </row>
    <row r="292" spans="1:3" s="12" customFormat="1" ht="23.25" x14ac:dyDescent="0.25">
      <c r="A292" s="378" t="s">
        <v>124</v>
      </c>
      <c r="B292" s="432">
        <v>55000</v>
      </c>
      <c r="C292" s="432">
        <v>1921.7</v>
      </c>
    </row>
    <row r="293" spans="1:3" s="12" customFormat="1" x14ac:dyDescent="0.25">
      <c r="A293" s="378" t="s">
        <v>15</v>
      </c>
      <c r="B293" s="432">
        <v>1256840.95</v>
      </c>
      <c r="C293" s="432">
        <v>665917.35</v>
      </c>
    </row>
    <row r="294" spans="1:3" s="12" customFormat="1" x14ac:dyDescent="0.25">
      <c r="A294" s="378" t="s">
        <v>91</v>
      </c>
      <c r="B294" s="432">
        <v>330000</v>
      </c>
      <c r="C294" s="432"/>
    </row>
    <row r="295" spans="1:3" s="12" customFormat="1" x14ac:dyDescent="0.25">
      <c r="A295" s="378" t="s">
        <v>11</v>
      </c>
      <c r="B295" s="432">
        <v>6676689</v>
      </c>
      <c r="C295" s="432">
        <v>649062.91</v>
      </c>
    </row>
    <row r="296" spans="1:3" s="12" customFormat="1" x14ac:dyDescent="0.25">
      <c r="A296" s="378" t="s">
        <v>12</v>
      </c>
      <c r="B296" s="432">
        <v>31530646</v>
      </c>
      <c r="C296" s="432">
        <v>1217346.2</v>
      </c>
    </row>
    <row r="297" spans="1:3" s="12" customFormat="1" ht="23.25" x14ac:dyDescent="0.25">
      <c r="A297" s="378" t="s">
        <v>125</v>
      </c>
      <c r="B297" s="432">
        <v>44020</v>
      </c>
      <c r="C297" s="432">
        <v>8788.2800000000007</v>
      </c>
    </row>
    <row r="298" spans="1:3" s="12" customFormat="1" ht="15" customHeight="1" x14ac:dyDescent="0.25">
      <c r="A298" s="378" t="s">
        <v>86</v>
      </c>
      <c r="B298" s="432">
        <v>39000</v>
      </c>
      <c r="C298" s="432">
        <v>6695.88</v>
      </c>
    </row>
    <row r="299" spans="1:3" s="12" customFormat="1" x14ac:dyDescent="0.25">
      <c r="A299" s="396"/>
      <c r="B299" s="432"/>
      <c r="C299" s="432"/>
    </row>
    <row r="300" spans="1:3" s="12" customFormat="1" x14ac:dyDescent="0.25">
      <c r="A300" s="397" t="s">
        <v>5</v>
      </c>
      <c r="B300" s="432">
        <v>176455</v>
      </c>
      <c r="C300" s="432">
        <v>47345.04</v>
      </c>
    </row>
    <row r="301" spans="1:3" s="12" customFormat="1" ht="25.5" x14ac:dyDescent="0.25">
      <c r="A301" s="377" t="s">
        <v>6</v>
      </c>
      <c r="B301" s="432">
        <v>16487969.560000001</v>
      </c>
      <c r="C301" s="432">
        <v>1133181.1499999999</v>
      </c>
    </row>
    <row r="302" spans="1:3" s="12" customFormat="1" ht="26.25" thickBot="1" x14ac:dyDescent="0.3">
      <c r="A302" s="398" t="s">
        <v>7</v>
      </c>
      <c r="B302" s="432">
        <v>6847105.1699999999</v>
      </c>
      <c r="C302" s="432">
        <v>2030030.84</v>
      </c>
    </row>
    <row r="303" spans="1:3" s="12" customFormat="1" x14ac:dyDescent="0.25">
      <c r="A303" s="309"/>
      <c r="B303" s="300"/>
      <c r="C303" s="300"/>
    </row>
    <row r="304" spans="1:3" s="12" customFormat="1" x14ac:dyDescent="0.25">
      <c r="A304" s="27" t="s">
        <v>0</v>
      </c>
      <c r="B304" s="27" t="s">
        <v>2</v>
      </c>
      <c r="C304" s="27" t="s">
        <v>3</v>
      </c>
    </row>
    <row r="305" spans="1:3" s="12" customFormat="1" ht="15.75" thickBot="1" x14ac:dyDescent="0.3">
      <c r="A305" s="27" t="s">
        <v>1</v>
      </c>
      <c r="B305" s="28" t="s">
        <v>40</v>
      </c>
      <c r="C305" s="28" t="s">
        <v>41</v>
      </c>
    </row>
    <row r="306" spans="1:3" s="12" customFormat="1" x14ac:dyDescent="0.25">
      <c r="A306" s="42" t="s">
        <v>45</v>
      </c>
      <c r="B306" s="87">
        <f>SUM(B308:B321)</f>
        <v>123776700</v>
      </c>
      <c r="C306" s="87">
        <f>SUM(C308:C321)</f>
        <v>30806169.120000001</v>
      </c>
    </row>
    <row r="307" spans="1:3" s="12" customFormat="1" x14ac:dyDescent="0.25">
      <c r="A307" s="44" t="s">
        <v>4</v>
      </c>
      <c r="B307" s="88"/>
      <c r="C307" s="88"/>
    </row>
    <row r="308" spans="1:3" s="12" customFormat="1" x14ac:dyDescent="0.25">
      <c r="A308" s="284" t="s">
        <v>8</v>
      </c>
      <c r="B308" s="417">
        <v>18768050</v>
      </c>
      <c r="C308" s="417">
        <v>6621748.5099999998</v>
      </c>
    </row>
    <row r="309" spans="1:3" s="12" customFormat="1" x14ac:dyDescent="0.25">
      <c r="A309" s="346" t="s">
        <v>47</v>
      </c>
      <c r="B309" s="417"/>
      <c r="C309" s="417"/>
    </row>
    <row r="310" spans="1:3" s="12" customFormat="1" x14ac:dyDescent="0.25">
      <c r="A310" s="284" t="s">
        <v>9</v>
      </c>
      <c r="B310" s="417">
        <v>5667950</v>
      </c>
      <c r="C310" s="417">
        <v>1978260.91</v>
      </c>
    </row>
    <row r="311" spans="1:3" s="12" customFormat="1" x14ac:dyDescent="0.25">
      <c r="A311" s="284" t="s">
        <v>10</v>
      </c>
      <c r="B311" s="417">
        <v>94000</v>
      </c>
      <c r="C311" s="417">
        <v>26072.7</v>
      </c>
    </row>
    <row r="312" spans="1:3" s="12" customFormat="1" x14ac:dyDescent="0.25">
      <c r="A312" s="284" t="s">
        <v>44</v>
      </c>
      <c r="B312" s="417"/>
      <c r="C312" s="417"/>
    </row>
    <row r="313" spans="1:3" s="12" customFormat="1" x14ac:dyDescent="0.25">
      <c r="A313" s="284" t="s">
        <v>15</v>
      </c>
      <c r="B313" s="417">
        <v>377700</v>
      </c>
      <c r="C313" s="417">
        <v>116036.63</v>
      </c>
    </row>
    <row r="314" spans="1:3" s="12" customFormat="1" x14ac:dyDescent="0.25">
      <c r="A314" s="284" t="s">
        <v>72</v>
      </c>
      <c r="B314" s="417"/>
      <c r="C314" s="417"/>
    </row>
    <row r="315" spans="1:3" s="12" customFormat="1" x14ac:dyDescent="0.25">
      <c r="A315" s="284" t="s">
        <v>11</v>
      </c>
      <c r="B315" s="417">
        <v>31733585.199999999</v>
      </c>
      <c r="C315" s="417">
        <v>7831769.2800000003</v>
      </c>
    </row>
    <row r="316" spans="1:3" s="12" customFormat="1" x14ac:dyDescent="0.25">
      <c r="A316" s="284" t="s">
        <v>12</v>
      </c>
      <c r="B316" s="417">
        <v>13038624.800000001</v>
      </c>
      <c r="C316" s="417">
        <v>2373755.5</v>
      </c>
    </row>
    <row r="317" spans="1:3" s="12" customFormat="1" x14ac:dyDescent="0.25">
      <c r="A317" s="257" t="s">
        <v>72</v>
      </c>
      <c r="B317" s="417">
        <v>35000</v>
      </c>
      <c r="C317" s="417">
        <v>4298.21</v>
      </c>
    </row>
    <row r="318" spans="1:3" s="12" customFormat="1" x14ac:dyDescent="0.25">
      <c r="A318" s="285" t="s">
        <v>5</v>
      </c>
      <c r="B318" s="417">
        <v>40042000</v>
      </c>
      <c r="C318" s="417">
        <v>5104532</v>
      </c>
    </row>
    <row r="319" spans="1:3" s="12" customFormat="1" ht="25.5" x14ac:dyDescent="0.25">
      <c r="A319" s="285" t="s">
        <v>6</v>
      </c>
      <c r="B319" s="417">
        <v>10427750</v>
      </c>
      <c r="C319" s="417">
        <v>5185695</v>
      </c>
    </row>
    <row r="320" spans="1:3" s="12" customFormat="1" ht="25.5" x14ac:dyDescent="0.25">
      <c r="A320" s="285" t="s">
        <v>7</v>
      </c>
      <c r="B320" s="417">
        <v>3592040</v>
      </c>
      <c r="C320" s="417">
        <v>1564000.38</v>
      </c>
    </row>
    <row r="321" spans="1:3" s="12" customFormat="1" x14ac:dyDescent="0.25">
      <c r="A321" s="286"/>
      <c r="B321" s="89"/>
      <c r="C321" s="89"/>
    </row>
    <row r="322" spans="1:3" s="12" customFormat="1" x14ac:dyDescent="0.25">
      <c r="A322" s="311"/>
      <c r="B322" s="312"/>
      <c r="C322" s="312"/>
    </row>
    <row r="323" spans="1:3" s="12" customFormat="1" x14ac:dyDescent="0.25">
      <c r="A323" s="27" t="s">
        <v>0</v>
      </c>
      <c r="B323" s="27" t="s">
        <v>2</v>
      </c>
      <c r="C323" s="27" t="s">
        <v>3</v>
      </c>
    </row>
    <row r="324" spans="1:3" s="12" customFormat="1" ht="15.75" thickBot="1" x14ac:dyDescent="0.3">
      <c r="A324" s="27" t="s">
        <v>1</v>
      </c>
      <c r="B324" s="28" t="s">
        <v>40</v>
      </c>
      <c r="C324" s="28" t="s">
        <v>41</v>
      </c>
    </row>
    <row r="325" spans="1:3" s="12" customFormat="1" x14ac:dyDescent="0.25">
      <c r="A325" s="3" t="s">
        <v>46</v>
      </c>
      <c r="B325" s="43">
        <f>SUM(B327:B338)</f>
        <v>9730500</v>
      </c>
      <c r="C325" s="43">
        <f>SUM(C327:C338)</f>
        <v>2484390.9037600001</v>
      </c>
    </row>
    <row r="326" spans="1:3" s="12" customFormat="1" x14ac:dyDescent="0.25">
      <c r="A326" s="10" t="s">
        <v>4</v>
      </c>
      <c r="B326" s="50"/>
      <c r="C326" s="50"/>
    </row>
    <row r="327" spans="1:3" s="12" customFormat="1" x14ac:dyDescent="0.25">
      <c r="A327" s="13" t="s">
        <v>8</v>
      </c>
      <c r="B327" s="51">
        <v>4200000</v>
      </c>
      <c r="C327" s="51">
        <v>1371385.28</v>
      </c>
    </row>
    <row r="328" spans="1:3" s="12" customFormat="1" x14ac:dyDescent="0.25">
      <c r="A328" s="13" t="s">
        <v>47</v>
      </c>
      <c r="B328" s="51">
        <v>204294</v>
      </c>
      <c r="C328" s="51"/>
    </row>
    <row r="329" spans="1:3" s="12" customFormat="1" x14ac:dyDescent="0.25">
      <c r="A329" s="13" t="s">
        <v>9</v>
      </c>
      <c r="B329" s="51">
        <v>1268400</v>
      </c>
      <c r="C329" s="51">
        <v>411742.35375999997</v>
      </c>
    </row>
    <row r="330" spans="1:3" s="12" customFormat="1" x14ac:dyDescent="0.25">
      <c r="A330" s="13" t="s">
        <v>10</v>
      </c>
      <c r="B330" s="51">
        <v>67200</v>
      </c>
      <c r="C330" s="51">
        <v>17674.02</v>
      </c>
    </row>
    <row r="331" spans="1:3" s="12" customFormat="1" x14ac:dyDescent="0.25">
      <c r="A331" s="13" t="s">
        <v>44</v>
      </c>
      <c r="B331" s="51"/>
      <c r="C331" s="51"/>
    </row>
    <row r="332" spans="1:3" s="12" customFormat="1" x14ac:dyDescent="0.25">
      <c r="A332" s="13" t="s">
        <v>15</v>
      </c>
      <c r="B332" s="51">
        <v>90000</v>
      </c>
      <c r="C332" s="51">
        <v>52036.51</v>
      </c>
    </row>
    <row r="333" spans="1:3" s="12" customFormat="1" x14ac:dyDescent="0.25">
      <c r="A333" s="13" t="s">
        <v>11</v>
      </c>
      <c r="B333" s="51">
        <v>1457000</v>
      </c>
      <c r="C333" s="51">
        <v>35145.339999999997</v>
      </c>
    </row>
    <row r="334" spans="1:3" s="12" customFormat="1" x14ac:dyDescent="0.25">
      <c r="A334" s="13" t="s">
        <v>12</v>
      </c>
      <c r="B334" s="51">
        <v>2235200</v>
      </c>
      <c r="C334" s="51">
        <v>582442.4</v>
      </c>
    </row>
    <row r="335" spans="1:3" s="12" customFormat="1" x14ac:dyDescent="0.25">
      <c r="A335" s="13" t="s">
        <v>72</v>
      </c>
      <c r="B335" s="51">
        <v>10000</v>
      </c>
      <c r="C335" s="51">
        <v>9975</v>
      </c>
    </row>
    <row r="336" spans="1:3" s="12" customFormat="1" x14ac:dyDescent="0.25">
      <c r="A336" s="10" t="s">
        <v>5</v>
      </c>
      <c r="B336" s="51">
        <v>6</v>
      </c>
      <c r="C336" s="51"/>
    </row>
    <row r="337" spans="1:3" s="12" customFormat="1" ht="25.5" x14ac:dyDescent="0.25">
      <c r="A337" s="10" t="s">
        <v>6</v>
      </c>
      <c r="B337" s="51">
        <v>68000</v>
      </c>
      <c r="C337" s="51">
        <v>3000</v>
      </c>
    </row>
    <row r="338" spans="1:3" s="12" customFormat="1" ht="25.5" x14ac:dyDescent="0.25">
      <c r="A338" s="10" t="s">
        <v>7</v>
      </c>
      <c r="B338" s="51">
        <v>130400</v>
      </c>
      <c r="C338" s="51">
        <v>990</v>
      </c>
    </row>
    <row r="339" spans="1:3" s="12" customFormat="1" x14ac:dyDescent="0.25">
      <c r="A339" s="272"/>
      <c r="B339" s="313"/>
      <c r="C339" s="313"/>
    </row>
    <row r="340" spans="1:3" s="12" customFormat="1" x14ac:dyDescent="0.25">
      <c r="A340" s="27" t="s">
        <v>0</v>
      </c>
      <c r="B340" s="27" t="s">
        <v>2</v>
      </c>
      <c r="C340" s="27" t="s">
        <v>3</v>
      </c>
    </row>
    <row r="341" spans="1:3" s="12" customFormat="1" ht="15.75" thickBot="1" x14ac:dyDescent="0.3">
      <c r="A341" s="27" t="s">
        <v>1</v>
      </c>
      <c r="B341" s="28" t="s">
        <v>40</v>
      </c>
      <c r="C341" s="28" t="s">
        <v>41</v>
      </c>
    </row>
    <row r="342" spans="1:3" s="12" customFormat="1" x14ac:dyDescent="0.25">
      <c r="A342" s="29" t="s">
        <v>48</v>
      </c>
      <c r="B342" s="43">
        <f>SUM(B344:B355)</f>
        <v>17414600</v>
      </c>
      <c r="C342" s="43">
        <f>SUM(C344:C355)</f>
        <v>6977049.1999999993</v>
      </c>
    </row>
    <row r="343" spans="1:3" s="12" customFormat="1" x14ac:dyDescent="0.25">
      <c r="A343" s="55" t="s">
        <v>4</v>
      </c>
      <c r="B343" s="90"/>
      <c r="C343" s="90"/>
    </row>
    <row r="344" spans="1:3" s="12" customFormat="1" x14ac:dyDescent="0.25">
      <c r="A344" s="10" t="s">
        <v>8</v>
      </c>
      <c r="B344" s="51">
        <v>8838100</v>
      </c>
      <c r="C344" s="51">
        <v>2917786.82</v>
      </c>
    </row>
    <row r="345" spans="1:3" s="12" customFormat="1" x14ac:dyDescent="0.25">
      <c r="A345" s="10" t="s">
        <v>116</v>
      </c>
      <c r="B345" s="51">
        <v>10000</v>
      </c>
      <c r="C345" s="51">
        <v>2400</v>
      </c>
    </row>
    <row r="346" spans="1:3" s="12" customFormat="1" ht="25.5" x14ac:dyDescent="0.25">
      <c r="A346" s="10" t="s">
        <v>117</v>
      </c>
      <c r="B346" s="51">
        <v>2668800</v>
      </c>
      <c r="C346" s="51">
        <v>878080.83</v>
      </c>
    </row>
    <row r="347" spans="1:3" s="12" customFormat="1" x14ac:dyDescent="0.25">
      <c r="A347" s="10" t="s">
        <v>10</v>
      </c>
      <c r="B347" s="51">
        <v>80000</v>
      </c>
      <c r="C347" s="51">
        <v>30963.599999999999</v>
      </c>
    </row>
    <row r="348" spans="1:3" s="12" customFormat="1" x14ac:dyDescent="0.25">
      <c r="A348" s="10" t="s">
        <v>44</v>
      </c>
      <c r="B348" s="51">
        <v>0</v>
      </c>
      <c r="C348" s="51"/>
    </row>
    <row r="349" spans="1:3" s="12" customFormat="1" x14ac:dyDescent="0.25">
      <c r="A349" s="10" t="s">
        <v>15</v>
      </c>
      <c r="B349" s="51">
        <v>410000</v>
      </c>
      <c r="C349" s="51">
        <v>195646.81</v>
      </c>
    </row>
    <row r="350" spans="1:3" s="12" customFormat="1" x14ac:dyDescent="0.25">
      <c r="A350" s="10" t="s">
        <v>11</v>
      </c>
      <c r="B350" s="51">
        <v>2267700</v>
      </c>
      <c r="C350" s="51">
        <v>1114540.54</v>
      </c>
    </row>
    <row r="351" spans="1:3" s="12" customFormat="1" x14ac:dyDescent="0.25">
      <c r="A351" s="10" t="s">
        <v>12</v>
      </c>
      <c r="B351" s="51">
        <v>615000</v>
      </c>
      <c r="C351" s="51">
        <v>587972</v>
      </c>
    </row>
    <row r="352" spans="1:3" s="12" customFormat="1" ht="25.5" x14ac:dyDescent="0.25">
      <c r="A352" s="10" t="s">
        <v>118</v>
      </c>
      <c r="B352" s="51">
        <v>6000</v>
      </c>
      <c r="C352" s="51"/>
    </row>
    <row r="353" spans="1:3" s="12" customFormat="1" x14ac:dyDescent="0.25">
      <c r="A353" s="10" t="s">
        <v>5</v>
      </c>
      <c r="B353" s="51">
        <v>4000</v>
      </c>
      <c r="C353" s="51">
        <v>971</v>
      </c>
    </row>
    <row r="354" spans="1:3" s="12" customFormat="1" x14ac:dyDescent="0.25">
      <c r="A354" s="10" t="s">
        <v>87</v>
      </c>
      <c r="B354" s="51">
        <v>1215000</v>
      </c>
      <c r="C354" s="51">
        <v>263270</v>
      </c>
    </row>
    <row r="355" spans="1:3" x14ac:dyDescent="0.25">
      <c r="A355" s="10" t="s">
        <v>88</v>
      </c>
      <c r="B355" s="51">
        <v>1300000</v>
      </c>
      <c r="C355" s="51">
        <v>985417.6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5"/>
  <sheetViews>
    <sheetView workbookViewId="0">
      <selection activeCell="D13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36" width="9.140625" style="7"/>
    <col min="137" max="137" width="20.140625" style="7" customWidth="1"/>
    <col min="138" max="138" width="4" style="7" customWidth="1"/>
    <col min="139" max="139" width="19.5703125" style="7" customWidth="1"/>
    <col min="140" max="147" width="11" style="7" customWidth="1"/>
    <col min="148" max="392" width="9.140625" style="7"/>
    <col min="393" max="393" width="20.140625" style="7" customWidth="1"/>
    <col min="394" max="394" width="4" style="7" customWidth="1"/>
    <col min="395" max="395" width="19.5703125" style="7" customWidth="1"/>
    <col min="396" max="403" width="11" style="7" customWidth="1"/>
    <col min="404" max="648" width="9.140625" style="7"/>
    <col min="649" max="649" width="20.140625" style="7" customWidth="1"/>
    <col min="650" max="650" width="4" style="7" customWidth="1"/>
    <col min="651" max="651" width="19.5703125" style="7" customWidth="1"/>
    <col min="652" max="659" width="11" style="7" customWidth="1"/>
    <col min="660" max="904" width="9.140625" style="7"/>
    <col min="905" max="905" width="20.140625" style="7" customWidth="1"/>
    <col min="906" max="906" width="4" style="7" customWidth="1"/>
    <col min="907" max="907" width="19.5703125" style="7" customWidth="1"/>
    <col min="908" max="915" width="11" style="7" customWidth="1"/>
    <col min="916" max="1160" width="9.140625" style="7"/>
    <col min="1161" max="1161" width="20.140625" style="7" customWidth="1"/>
    <col min="1162" max="1162" width="4" style="7" customWidth="1"/>
    <col min="1163" max="1163" width="19.5703125" style="7" customWidth="1"/>
    <col min="1164" max="1171" width="11" style="7" customWidth="1"/>
    <col min="1172" max="1416" width="9.140625" style="7"/>
    <col min="1417" max="1417" width="20.140625" style="7" customWidth="1"/>
    <col min="1418" max="1418" width="4" style="7" customWidth="1"/>
    <col min="1419" max="1419" width="19.5703125" style="7" customWidth="1"/>
    <col min="1420" max="1427" width="11" style="7" customWidth="1"/>
    <col min="1428" max="1672" width="9.140625" style="7"/>
    <col min="1673" max="1673" width="20.140625" style="7" customWidth="1"/>
    <col min="1674" max="1674" width="4" style="7" customWidth="1"/>
    <col min="1675" max="1675" width="19.5703125" style="7" customWidth="1"/>
    <col min="1676" max="1683" width="11" style="7" customWidth="1"/>
    <col min="1684" max="1928" width="9.140625" style="7"/>
    <col min="1929" max="1929" width="20.140625" style="7" customWidth="1"/>
    <col min="1930" max="1930" width="4" style="7" customWidth="1"/>
    <col min="1931" max="1931" width="19.5703125" style="7" customWidth="1"/>
    <col min="1932" max="1939" width="11" style="7" customWidth="1"/>
    <col min="1940" max="2184" width="9.140625" style="7"/>
    <col min="2185" max="2185" width="20.140625" style="7" customWidth="1"/>
    <col min="2186" max="2186" width="4" style="7" customWidth="1"/>
    <col min="2187" max="2187" width="19.5703125" style="7" customWidth="1"/>
    <col min="2188" max="2195" width="11" style="7" customWidth="1"/>
    <col min="2196" max="2440" width="9.140625" style="7"/>
    <col min="2441" max="2441" width="20.140625" style="7" customWidth="1"/>
    <col min="2442" max="2442" width="4" style="7" customWidth="1"/>
    <col min="2443" max="2443" width="19.5703125" style="7" customWidth="1"/>
    <col min="2444" max="2451" width="11" style="7" customWidth="1"/>
    <col min="2452" max="2696" width="9.140625" style="7"/>
    <col min="2697" max="2697" width="20.140625" style="7" customWidth="1"/>
    <col min="2698" max="2698" width="4" style="7" customWidth="1"/>
    <col min="2699" max="2699" width="19.5703125" style="7" customWidth="1"/>
    <col min="2700" max="2707" width="11" style="7" customWidth="1"/>
    <col min="2708" max="2952" width="9.140625" style="7"/>
    <col min="2953" max="2953" width="20.140625" style="7" customWidth="1"/>
    <col min="2954" max="2954" width="4" style="7" customWidth="1"/>
    <col min="2955" max="2955" width="19.5703125" style="7" customWidth="1"/>
    <col min="2956" max="2963" width="11" style="7" customWidth="1"/>
    <col min="2964" max="3208" width="9.140625" style="7"/>
    <col min="3209" max="3209" width="20.140625" style="7" customWidth="1"/>
    <col min="3210" max="3210" width="4" style="7" customWidth="1"/>
    <col min="3211" max="3211" width="19.5703125" style="7" customWidth="1"/>
    <col min="3212" max="3219" width="11" style="7" customWidth="1"/>
    <col min="3220" max="3464" width="9.140625" style="7"/>
    <col min="3465" max="3465" width="20.140625" style="7" customWidth="1"/>
    <col min="3466" max="3466" width="4" style="7" customWidth="1"/>
    <col min="3467" max="3467" width="19.5703125" style="7" customWidth="1"/>
    <col min="3468" max="3475" width="11" style="7" customWidth="1"/>
    <col min="3476" max="3720" width="9.140625" style="7"/>
    <col min="3721" max="3721" width="20.140625" style="7" customWidth="1"/>
    <col min="3722" max="3722" width="4" style="7" customWidth="1"/>
    <col min="3723" max="3723" width="19.5703125" style="7" customWidth="1"/>
    <col min="3724" max="3731" width="11" style="7" customWidth="1"/>
    <col min="3732" max="3976" width="9.140625" style="7"/>
    <col min="3977" max="3977" width="20.140625" style="7" customWidth="1"/>
    <col min="3978" max="3978" width="4" style="7" customWidth="1"/>
    <col min="3979" max="3979" width="19.5703125" style="7" customWidth="1"/>
    <col min="3980" max="3987" width="11" style="7" customWidth="1"/>
    <col min="3988" max="4232" width="9.140625" style="7"/>
    <col min="4233" max="4233" width="20.140625" style="7" customWidth="1"/>
    <col min="4234" max="4234" width="4" style="7" customWidth="1"/>
    <col min="4235" max="4235" width="19.5703125" style="7" customWidth="1"/>
    <col min="4236" max="4243" width="11" style="7" customWidth="1"/>
    <col min="4244" max="4488" width="9.140625" style="7"/>
    <col min="4489" max="4489" width="20.140625" style="7" customWidth="1"/>
    <col min="4490" max="4490" width="4" style="7" customWidth="1"/>
    <col min="4491" max="4491" width="19.5703125" style="7" customWidth="1"/>
    <col min="4492" max="4499" width="11" style="7" customWidth="1"/>
    <col min="4500" max="4744" width="9.140625" style="7"/>
    <col min="4745" max="4745" width="20.140625" style="7" customWidth="1"/>
    <col min="4746" max="4746" width="4" style="7" customWidth="1"/>
    <col min="4747" max="4747" width="19.5703125" style="7" customWidth="1"/>
    <col min="4748" max="4755" width="11" style="7" customWidth="1"/>
    <col min="4756" max="5000" width="9.140625" style="7"/>
    <col min="5001" max="5001" width="20.140625" style="7" customWidth="1"/>
    <col min="5002" max="5002" width="4" style="7" customWidth="1"/>
    <col min="5003" max="5003" width="19.5703125" style="7" customWidth="1"/>
    <col min="5004" max="5011" width="11" style="7" customWidth="1"/>
    <col min="5012" max="5256" width="9.140625" style="7"/>
    <col min="5257" max="5257" width="20.140625" style="7" customWidth="1"/>
    <col min="5258" max="5258" width="4" style="7" customWidth="1"/>
    <col min="5259" max="5259" width="19.5703125" style="7" customWidth="1"/>
    <col min="5260" max="5267" width="11" style="7" customWidth="1"/>
    <col min="5268" max="5512" width="9.140625" style="7"/>
    <col min="5513" max="5513" width="20.140625" style="7" customWidth="1"/>
    <col min="5514" max="5514" width="4" style="7" customWidth="1"/>
    <col min="5515" max="5515" width="19.5703125" style="7" customWidth="1"/>
    <col min="5516" max="5523" width="11" style="7" customWidth="1"/>
    <col min="5524" max="5768" width="9.140625" style="7"/>
    <col min="5769" max="5769" width="20.140625" style="7" customWidth="1"/>
    <col min="5770" max="5770" width="4" style="7" customWidth="1"/>
    <col min="5771" max="5771" width="19.5703125" style="7" customWidth="1"/>
    <col min="5772" max="5779" width="11" style="7" customWidth="1"/>
    <col min="5780" max="6024" width="9.140625" style="7"/>
    <col min="6025" max="6025" width="20.140625" style="7" customWidth="1"/>
    <col min="6026" max="6026" width="4" style="7" customWidth="1"/>
    <col min="6027" max="6027" width="19.5703125" style="7" customWidth="1"/>
    <col min="6028" max="6035" width="11" style="7" customWidth="1"/>
    <col min="6036" max="6280" width="9.140625" style="7"/>
    <col min="6281" max="6281" width="20.140625" style="7" customWidth="1"/>
    <col min="6282" max="6282" width="4" style="7" customWidth="1"/>
    <col min="6283" max="6283" width="19.5703125" style="7" customWidth="1"/>
    <col min="6284" max="6291" width="11" style="7" customWidth="1"/>
    <col min="6292" max="6536" width="9.140625" style="7"/>
    <col min="6537" max="6537" width="20.140625" style="7" customWidth="1"/>
    <col min="6538" max="6538" width="4" style="7" customWidth="1"/>
    <col min="6539" max="6539" width="19.5703125" style="7" customWidth="1"/>
    <col min="6540" max="6547" width="11" style="7" customWidth="1"/>
    <col min="6548" max="6792" width="9.140625" style="7"/>
    <col min="6793" max="6793" width="20.140625" style="7" customWidth="1"/>
    <col min="6794" max="6794" width="4" style="7" customWidth="1"/>
    <col min="6795" max="6795" width="19.5703125" style="7" customWidth="1"/>
    <col min="6796" max="6803" width="11" style="7" customWidth="1"/>
    <col min="6804" max="7048" width="9.140625" style="7"/>
    <col min="7049" max="7049" width="20.140625" style="7" customWidth="1"/>
    <col min="7050" max="7050" width="4" style="7" customWidth="1"/>
    <col min="7051" max="7051" width="19.5703125" style="7" customWidth="1"/>
    <col min="7052" max="7059" width="11" style="7" customWidth="1"/>
    <col min="7060" max="7304" width="9.140625" style="7"/>
    <col min="7305" max="7305" width="20.140625" style="7" customWidth="1"/>
    <col min="7306" max="7306" width="4" style="7" customWidth="1"/>
    <col min="7307" max="7307" width="19.5703125" style="7" customWidth="1"/>
    <col min="7308" max="7315" width="11" style="7" customWidth="1"/>
    <col min="7316" max="7560" width="9.140625" style="7"/>
    <col min="7561" max="7561" width="20.140625" style="7" customWidth="1"/>
    <col min="7562" max="7562" width="4" style="7" customWidth="1"/>
    <col min="7563" max="7563" width="19.5703125" style="7" customWidth="1"/>
    <col min="7564" max="7571" width="11" style="7" customWidth="1"/>
    <col min="7572" max="7816" width="9.140625" style="7"/>
    <col min="7817" max="7817" width="20.140625" style="7" customWidth="1"/>
    <col min="7818" max="7818" width="4" style="7" customWidth="1"/>
    <col min="7819" max="7819" width="19.5703125" style="7" customWidth="1"/>
    <col min="7820" max="7827" width="11" style="7" customWidth="1"/>
    <col min="7828" max="8072" width="9.140625" style="7"/>
    <col min="8073" max="8073" width="20.140625" style="7" customWidth="1"/>
    <col min="8074" max="8074" width="4" style="7" customWidth="1"/>
    <col min="8075" max="8075" width="19.5703125" style="7" customWidth="1"/>
    <col min="8076" max="8083" width="11" style="7" customWidth="1"/>
    <col min="8084" max="8328" width="9.140625" style="7"/>
    <col min="8329" max="8329" width="20.140625" style="7" customWidth="1"/>
    <col min="8330" max="8330" width="4" style="7" customWidth="1"/>
    <col min="8331" max="8331" width="19.5703125" style="7" customWidth="1"/>
    <col min="8332" max="8339" width="11" style="7" customWidth="1"/>
    <col min="8340" max="8584" width="9.140625" style="7"/>
    <col min="8585" max="8585" width="20.140625" style="7" customWidth="1"/>
    <col min="8586" max="8586" width="4" style="7" customWidth="1"/>
    <col min="8587" max="8587" width="19.5703125" style="7" customWidth="1"/>
    <col min="8588" max="8595" width="11" style="7" customWidth="1"/>
    <col min="8596" max="8840" width="9.140625" style="7"/>
    <col min="8841" max="8841" width="20.140625" style="7" customWidth="1"/>
    <col min="8842" max="8842" width="4" style="7" customWidth="1"/>
    <col min="8843" max="8843" width="19.5703125" style="7" customWidth="1"/>
    <col min="8844" max="8851" width="11" style="7" customWidth="1"/>
    <col min="8852" max="9096" width="9.140625" style="7"/>
    <col min="9097" max="9097" width="20.140625" style="7" customWidth="1"/>
    <col min="9098" max="9098" width="4" style="7" customWidth="1"/>
    <col min="9099" max="9099" width="19.5703125" style="7" customWidth="1"/>
    <col min="9100" max="9107" width="11" style="7" customWidth="1"/>
    <col min="9108" max="9352" width="9.140625" style="7"/>
    <col min="9353" max="9353" width="20.140625" style="7" customWidth="1"/>
    <col min="9354" max="9354" width="4" style="7" customWidth="1"/>
    <col min="9355" max="9355" width="19.5703125" style="7" customWidth="1"/>
    <col min="9356" max="9363" width="11" style="7" customWidth="1"/>
    <col min="9364" max="9608" width="9.140625" style="7"/>
    <col min="9609" max="9609" width="20.140625" style="7" customWidth="1"/>
    <col min="9610" max="9610" width="4" style="7" customWidth="1"/>
    <col min="9611" max="9611" width="19.5703125" style="7" customWidth="1"/>
    <col min="9612" max="9619" width="11" style="7" customWidth="1"/>
    <col min="9620" max="9864" width="9.140625" style="7"/>
    <col min="9865" max="9865" width="20.140625" style="7" customWidth="1"/>
    <col min="9866" max="9866" width="4" style="7" customWidth="1"/>
    <col min="9867" max="9867" width="19.5703125" style="7" customWidth="1"/>
    <col min="9868" max="9875" width="11" style="7" customWidth="1"/>
    <col min="9876" max="10120" width="9.140625" style="7"/>
    <col min="10121" max="10121" width="20.140625" style="7" customWidth="1"/>
    <col min="10122" max="10122" width="4" style="7" customWidth="1"/>
    <col min="10123" max="10123" width="19.5703125" style="7" customWidth="1"/>
    <col min="10124" max="10131" width="11" style="7" customWidth="1"/>
    <col min="10132" max="10376" width="9.140625" style="7"/>
    <col min="10377" max="10377" width="20.140625" style="7" customWidth="1"/>
    <col min="10378" max="10378" width="4" style="7" customWidth="1"/>
    <col min="10379" max="10379" width="19.5703125" style="7" customWidth="1"/>
    <col min="10380" max="10387" width="11" style="7" customWidth="1"/>
    <col min="10388" max="10632" width="9.140625" style="7"/>
    <col min="10633" max="10633" width="20.140625" style="7" customWidth="1"/>
    <col min="10634" max="10634" width="4" style="7" customWidth="1"/>
    <col min="10635" max="10635" width="19.5703125" style="7" customWidth="1"/>
    <col min="10636" max="10643" width="11" style="7" customWidth="1"/>
    <col min="10644" max="10888" width="9.140625" style="7"/>
    <col min="10889" max="10889" width="20.140625" style="7" customWidth="1"/>
    <col min="10890" max="10890" width="4" style="7" customWidth="1"/>
    <col min="10891" max="10891" width="19.5703125" style="7" customWidth="1"/>
    <col min="10892" max="10899" width="11" style="7" customWidth="1"/>
    <col min="10900" max="11144" width="9.140625" style="7"/>
    <col min="11145" max="11145" width="20.140625" style="7" customWidth="1"/>
    <col min="11146" max="11146" width="4" style="7" customWidth="1"/>
    <col min="11147" max="11147" width="19.5703125" style="7" customWidth="1"/>
    <col min="11148" max="11155" width="11" style="7" customWidth="1"/>
    <col min="11156" max="11400" width="9.140625" style="7"/>
    <col min="11401" max="11401" width="20.140625" style="7" customWidth="1"/>
    <col min="11402" max="11402" width="4" style="7" customWidth="1"/>
    <col min="11403" max="11403" width="19.5703125" style="7" customWidth="1"/>
    <col min="11404" max="11411" width="11" style="7" customWidth="1"/>
    <col min="11412" max="11656" width="9.140625" style="7"/>
    <col min="11657" max="11657" width="20.140625" style="7" customWidth="1"/>
    <col min="11658" max="11658" width="4" style="7" customWidth="1"/>
    <col min="11659" max="11659" width="19.5703125" style="7" customWidth="1"/>
    <col min="11660" max="11667" width="11" style="7" customWidth="1"/>
    <col min="11668" max="11912" width="9.140625" style="7"/>
    <col min="11913" max="11913" width="20.140625" style="7" customWidth="1"/>
    <col min="11914" max="11914" width="4" style="7" customWidth="1"/>
    <col min="11915" max="11915" width="19.5703125" style="7" customWidth="1"/>
    <col min="11916" max="11923" width="11" style="7" customWidth="1"/>
    <col min="11924" max="12168" width="9.140625" style="7"/>
    <col min="12169" max="12169" width="20.140625" style="7" customWidth="1"/>
    <col min="12170" max="12170" width="4" style="7" customWidth="1"/>
    <col min="12171" max="12171" width="19.5703125" style="7" customWidth="1"/>
    <col min="12172" max="12179" width="11" style="7" customWidth="1"/>
    <col min="12180" max="12424" width="9.140625" style="7"/>
    <col min="12425" max="12425" width="20.140625" style="7" customWidth="1"/>
    <col min="12426" max="12426" width="4" style="7" customWidth="1"/>
    <col min="12427" max="12427" width="19.5703125" style="7" customWidth="1"/>
    <col min="12428" max="12435" width="11" style="7" customWidth="1"/>
    <col min="12436" max="12680" width="9.140625" style="7"/>
    <col min="12681" max="12681" width="20.140625" style="7" customWidth="1"/>
    <col min="12682" max="12682" width="4" style="7" customWidth="1"/>
    <col min="12683" max="12683" width="19.5703125" style="7" customWidth="1"/>
    <col min="12684" max="12691" width="11" style="7" customWidth="1"/>
    <col min="12692" max="12936" width="9.140625" style="7"/>
    <col min="12937" max="12937" width="20.140625" style="7" customWidth="1"/>
    <col min="12938" max="12938" width="4" style="7" customWidth="1"/>
    <col min="12939" max="12939" width="19.5703125" style="7" customWidth="1"/>
    <col min="12940" max="12947" width="11" style="7" customWidth="1"/>
    <col min="12948" max="13192" width="9.140625" style="7"/>
    <col min="13193" max="13193" width="20.140625" style="7" customWidth="1"/>
    <col min="13194" max="13194" width="4" style="7" customWidth="1"/>
    <col min="13195" max="13195" width="19.5703125" style="7" customWidth="1"/>
    <col min="13196" max="13203" width="11" style="7" customWidth="1"/>
    <col min="13204" max="13448" width="9.140625" style="7"/>
    <col min="13449" max="13449" width="20.140625" style="7" customWidth="1"/>
    <col min="13450" max="13450" width="4" style="7" customWidth="1"/>
    <col min="13451" max="13451" width="19.5703125" style="7" customWidth="1"/>
    <col min="13452" max="13459" width="11" style="7" customWidth="1"/>
    <col min="13460" max="13704" width="9.140625" style="7"/>
    <col min="13705" max="13705" width="20.140625" style="7" customWidth="1"/>
    <col min="13706" max="13706" width="4" style="7" customWidth="1"/>
    <col min="13707" max="13707" width="19.5703125" style="7" customWidth="1"/>
    <col min="13708" max="13715" width="11" style="7" customWidth="1"/>
    <col min="13716" max="13960" width="9.140625" style="7"/>
    <col min="13961" max="13961" width="20.140625" style="7" customWidth="1"/>
    <col min="13962" max="13962" width="4" style="7" customWidth="1"/>
    <col min="13963" max="13963" width="19.5703125" style="7" customWidth="1"/>
    <col min="13964" max="13971" width="11" style="7" customWidth="1"/>
    <col min="13972" max="14216" width="9.140625" style="7"/>
    <col min="14217" max="14217" width="20.140625" style="7" customWidth="1"/>
    <col min="14218" max="14218" width="4" style="7" customWidth="1"/>
    <col min="14219" max="14219" width="19.5703125" style="7" customWidth="1"/>
    <col min="14220" max="14227" width="11" style="7" customWidth="1"/>
    <col min="14228" max="14472" width="9.140625" style="7"/>
    <col min="14473" max="14473" width="20.140625" style="7" customWidth="1"/>
    <col min="14474" max="14474" width="4" style="7" customWidth="1"/>
    <col min="14475" max="14475" width="19.5703125" style="7" customWidth="1"/>
    <col min="14476" max="14483" width="11" style="7" customWidth="1"/>
    <col min="14484" max="14728" width="9.140625" style="7"/>
    <col min="14729" max="14729" width="20.140625" style="7" customWidth="1"/>
    <col min="14730" max="14730" width="4" style="7" customWidth="1"/>
    <col min="14731" max="14731" width="19.5703125" style="7" customWidth="1"/>
    <col min="14732" max="14739" width="11" style="7" customWidth="1"/>
    <col min="14740" max="14984" width="9.140625" style="7"/>
    <col min="14985" max="14985" width="20.140625" style="7" customWidth="1"/>
    <col min="14986" max="14986" width="4" style="7" customWidth="1"/>
    <col min="14987" max="14987" width="19.5703125" style="7" customWidth="1"/>
    <col min="14988" max="14995" width="11" style="7" customWidth="1"/>
    <col min="14996" max="15240" width="9.140625" style="7"/>
    <col min="15241" max="15241" width="20.140625" style="7" customWidth="1"/>
    <col min="15242" max="15242" width="4" style="7" customWidth="1"/>
    <col min="15243" max="15243" width="19.5703125" style="7" customWidth="1"/>
    <col min="15244" max="15251" width="11" style="7" customWidth="1"/>
    <col min="15252" max="15496" width="9.140625" style="7"/>
    <col min="15497" max="15497" width="20.140625" style="7" customWidth="1"/>
    <col min="15498" max="15498" width="4" style="7" customWidth="1"/>
    <col min="15499" max="15499" width="19.5703125" style="7" customWidth="1"/>
    <col min="15500" max="15507" width="11" style="7" customWidth="1"/>
    <col min="15508" max="15752" width="9.140625" style="7"/>
    <col min="15753" max="15753" width="20.140625" style="7" customWidth="1"/>
    <col min="15754" max="15754" width="4" style="7" customWidth="1"/>
    <col min="15755" max="15755" width="19.5703125" style="7" customWidth="1"/>
    <col min="15756" max="15763" width="11" style="7" customWidth="1"/>
    <col min="15764" max="16008" width="9.140625" style="7"/>
    <col min="16009" max="16009" width="20.140625" style="7" customWidth="1"/>
    <col min="16010" max="16010" width="4" style="7" customWidth="1"/>
    <col min="16011" max="16011" width="19.5703125" style="7" customWidth="1"/>
    <col min="16012" max="16019" width="11" style="7" customWidth="1"/>
    <col min="16020" max="16384" width="9.140625" style="7"/>
  </cols>
  <sheetData>
    <row r="1" spans="1:3" ht="30" customHeight="1" x14ac:dyDescent="0.25">
      <c r="A1" s="641" t="s">
        <v>134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13">
        <f>SUM(B7:B21)</f>
        <v>94258100</v>
      </c>
      <c r="C5" s="413">
        <f>SUM(C7:C21)</f>
        <v>57605350.640000001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423" t="s">
        <v>8</v>
      </c>
      <c r="B7" s="433">
        <v>19663000</v>
      </c>
      <c r="C7" s="433">
        <v>10593951.779999999</v>
      </c>
    </row>
    <row r="8" spans="1:3" s="12" customFormat="1" ht="23.25" x14ac:dyDescent="0.25">
      <c r="A8" s="423" t="s">
        <v>76</v>
      </c>
      <c r="B8" s="433">
        <v>35000</v>
      </c>
      <c r="C8" s="433">
        <v>6450.03</v>
      </c>
    </row>
    <row r="9" spans="1:3" s="12" customFormat="1" x14ac:dyDescent="0.25">
      <c r="A9" s="423" t="s">
        <v>13</v>
      </c>
      <c r="B9" s="433">
        <v>706200</v>
      </c>
      <c r="C9" s="433">
        <v>3600</v>
      </c>
    </row>
    <row r="10" spans="1:3" s="12" customFormat="1" x14ac:dyDescent="0.25">
      <c r="A10" s="423" t="s">
        <v>9</v>
      </c>
      <c r="B10" s="433">
        <v>5948800</v>
      </c>
      <c r="C10" s="433">
        <v>3163594.1</v>
      </c>
    </row>
    <row r="11" spans="1:3" s="12" customFormat="1" x14ac:dyDescent="0.25">
      <c r="A11" s="423" t="s">
        <v>10</v>
      </c>
      <c r="B11" s="433">
        <v>139900</v>
      </c>
      <c r="C11" s="433">
        <v>41620.230000000003</v>
      </c>
    </row>
    <row r="12" spans="1:3" s="12" customFormat="1" x14ac:dyDescent="0.25">
      <c r="A12" s="423" t="s">
        <v>15</v>
      </c>
      <c r="B12" s="433">
        <v>201000</v>
      </c>
      <c r="C12" s="433">
        <v>84775.98</v>
      </c>
    </row>
    <row r="13" spans="1:3" s="12" customFormat="1" ht="23.25" x14ac:dyDescent="0.25">
      <c r="A13" s="423" t="s">
        <v>14</v>
      </c>
      <c r="B13" s="433"/>
      <c r="C13" s="433"/>
    </row>
    <row r="14" spans="1:3" s="12" customFormat="1" x14ac:dyDescent="0.25">
      <c r="A14" s="423" t="s">
        <v>16</v>
      </c>
      <c r="B14" s="433">
        <v>0</v>
      </c>
      <c r="C14" s="433">
        <v>0</v>
      </c>
    </row>
    <row r="15" spans="1:3" s="12" customFormat="1" x14ac:dyDescent="0.25">
      <c r="A15" s="423" t="s">
        <v>11</v>
      </c>
      <c r="B15" s="433">
        <v>18882200</v>
      </c>
      <c r="C15" s="433">
        <v>9516328.0899999999</v>
      </c>
    </row>
    <row r="16" spans="1:3" s="12" customFormat="1" x14ac:dyDescent="0.25">
      <c r="A16" s="423" t="s">
        <v>12</v>
      </c>
      <c r="B16" s="433">
        <v>17217281.469999999</v>
      </c>
      <c r="C16" s="433">
        <v>10772079.51</v>
      </c>
    </row>
    <row r="17" spans="1:3" s="12" customFormat="1" ht="30" customHeight="1" x14ac:dyDescent="0.25">
      <c r="A17" s="423" t="s">
        <v>77</v>
      </c>
      <c r="B17" s="433">
        <v>118000</v>
      </c>
      <c r="C17" s="433">
        <v>12081.16</v>
      </c>
    </row>
    <row r="18" spans="1:3" s="12" customFormat="1" x14ac:dyDescent="0.25">
      <c r="A18" s="423" t="s">
        <v>78</v>
      </c>
      <c r="B18" s="433">
        <v>0</v>
      </c>
      <c r="C18" s="433">
        <v>0</v>
      </c>
    </row>
    <row r="19" spans="1:3" s="12" customFormat="1" x14ac:dyDescent="0.25">
      <c r="A19" s="424" t="s">
        <v>5</v>
      </c>
      <c r="B19" s="433">
        <v>45110.53</v>
      </c>
      <c r="C19" s="433">
        <v>35621.17</v>
      </c>
    </row>
    <row r="20" spans="1:3" s="12" customFormat="1" ht="25.5" x14ac:dyDescent="0.25">
      <c r="A20" s="424" t="s">
        <v>6</v>
      </c>
      <c r="B20" s="433">
        <v>18427000</v>
      </c>
      <c r="C20" s="433">
        <v>11164175.060000001</v>
      </c>
    </row>
    <row r="21" spans="1:3" s="12" customFormat="1" ht="25.5" x14ac:dyDescent="0.25">
      <c r="A21" s="424" t="s">
        <v>7</v>
      </c>
      <c r="B21" s="433">
        <v>12874608</v>
      </c>
      <c r="C21" s="433">
        <v>12211073.529999999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13">
        <f>SUM(B28:B41)</f>
        <v>70767350.579999998</v>
      </c>
      <c r="C26" s="413">
        <f>SUM(C28:C41)</f>
        <v>27175110.570000004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423" t="s">
        <v>8</v>
      </c>
      <c r="B28" s="434">
        <v>39586967</v>
      </c>
      <c r="C28" s="434">
        <v>16507739.67</v>
      </c>
    </row>
    <row r="29" spans="1:3" s="12" customFormat="1" x14ac:dyDescent="0.25">
      <c r="A29" s="423" t="s">
        <v>13</v>
      </c>
      <c r="B29" s="434">
        <v>36000</v>
      </c>
      <c r="C29" s="434">
        <v>2400</v>
      </c>
    </row>
    <row r="30" spans="1:3" s="12" customFormat="1" x14ac:dyDescent="0.25">
      <c r="A30" s="423" t="s">
        <v>9</v>
      </c>
      <c r="B30" s="434">
        <v>11953263</v>
      </c>
      <c r="C30" s="434">
        <v>4928886.9400000004</v>
      </c>
    </row>
    <row r="31" spans="1:3" s="12" customFormat="1" x14ac:dyDescent="0.25">
      <c r="A31" s="423" t="s">
        <v>81</v>
      </c>
      <c r="B31" s="434">
        <v>19000</v>
      </c>
      <c r="C31" s="434">
        <v>6368.22</v>
      </c>
    </row>
    <row r="32" spans="1:3" s="12" customFormat="1" x14ac:dyDescent="0.25">
      <c r="A32" s="423" t="s">
        <v>10</v>
      </c>
      <c r="B32" s="434">
        <v>150600</v>
      </c>
      <c r="C32" s="434">
        <v>65624.28</v>
      </c>
    </row>
    <row r="33" spans="1:3" s="12" customFormat="1" ht="23.25" x14ac:dyDescent="0.25">
      <c r="A33" s="423" t="s">
        <v>14</v>
      </c>
      <c r="B33" s="434">
        <v>110000</v>
      </c>
      <c r="C33" s="434">
        <v>23400</v>
      </c>
    </row>
    <row r="34" spans="1:3" s="12" customFormat="1" x14ac:dyDescent="0.25">
      <c r="A34" s="423" t="s">
        <v>18</v>
      </c>
      <c r="B34" s="434">
        <v>630742</v>
      </c>
      <c r="C34" s="434">
        <v>254926.04</v>
      </c>
    </row>
    <row r="35" spans="1:3" s="12" customFormat="1" x14ac:dyDescent="0.25">
      <c r="A35" s="423" t="s">
        <v>11</v>
      </c>
      <c r="B35" s="434">
        <v>733273</v>
      </c>
      <c r="C35" s="434">
        <v>242405.69</v>
      </c>
    </row>
    <row r="36" spans="1:3" s="12" customFormat="1" x14ac:dyDescent="0.25">
      <c r="A36" s="423" t="s">
        <v>12</v>
      </c>
      <c r="B36" s="450">
        <v>3979391</v>
      </c>
      <c r="C36" s="450">
        <v>1013938.85</v>
      </c>
    </row>
    <row r="37" spans="1:3" s="12" customFormat="1" x14ac:dyDescent="0.25">
      <c r="A37" s="423" t="s">
        <v>72</v>
      </c>
      <c r="B37" s="450">
        <v>190126</v>
      </c>
      <c r="C37" s="450">
        <v>67573</v>
      </c>
    </row>
    <row r="38" spans="1:3" s="12" customFormat="1" x14ac:dyDescent="0.25">
      <c r="A38" s="423"/>
      <c r="B38" s="450"/>
      <c r="C38" s="450"/>
    </row>
    <row r="39" spans="1:3" s="12" customFormat="1" x14ac:dyDescent="0.25">
      <c r="A39" s="424" t="s">
        <v>5</v>
      </c>
      <c r="B39" s="450">
        <v>2000000</v>
      </c>
      <c r="C39" s="450">
        <v>180524.75</v>
      </c>
    </row>
    <row r="40" spans="1:3" s="12" customFormat="1" ht="25.5" x14ac:dyDescent="0.25">
      <c r="A40" s="424" t="s">
        <v>6</v>
      </c>
      <c r="B40" s="450">
        <v>4030443.58</v>
      </c>
      <c r="C40" s="450">
        <v>1103344.58</v>
      </c>
    </row>
    <row r="41" spans="1:3" s="12" customFormat="1" ht="25.5" x14ac:dyDescent="0.25">
      <c r="A41" s="424" t="s">
        <v>7</v>
      </c>
      <c r="B41" s="450">
        <v>7347545</v>
      </c>
      <c r="C41" s="450">
        <v>2777978.55</v>
      </c>
    </row>
    <row r="42" spans="1:3" s="12" customFormat="1" x14ac:dyDescent="0.25">
      <c r="A42" s="14"/>
      <c r="B42" s="432"/>
      <c r="C42" s="432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40933500</v>
      </c>
      <c r="C45" s="8">
        <f>SUM(C47:C60)</f>
        <v>20183002.809999999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423" t="s">
        <v>8</v>
      </c>
      <c r="B47" s="435">
        <v>23937711</v>
      </c>
      <c r="C47" s="435">
        <v>10719557.039999999</v>
      </c>
    </row>
    <row r="48" spans="1:3" s="12" customFormat="1" x14ac:dyDescent="0.25">
      <c r="A48" s="423" t="s">
        <v>79</v>
      </c>
      <c r="B48" s="435">
        <v>0</v>
      </c>
      <c r="C48" s="435">
        <v>0</v>
      </c>
    </row>
    <row r="49" spans="1:3" s="12" customFormat="1" x14ac:dyDescent="0.25">
      <c r="A49" s="423" t="s">
        <v>9</v>
      </c>
      <c r="B49" s="435">
        <v>7229189</v>
      </c>
      <c r="C49" s="435">
        <v>3209758.87</v>
      </c>
    </row>
    <row r="50" spans="1:3" s="12" customFormat="1" x14ac:dyDescent="0.25">
      <c r="A50" s="423" t="s">
        <v>10</v>
      </c>
      <c r="B50" s="435">
        <v>153000</v>
      </c>
      <c r="C50" s="435">
        <v>28802.41</v>
      </c>
    </row>
    <row r="51" spans="1:3" s="12" customFormat="1" x14ac:dyDescent="0.25">
      <c r="A51" s="423" t="s">
        <v>44</v>
      </c>
      <c r="B51" s="435">
        <v>0</v>
      </c>
      <c r="C51" s="435">
        <v>0</v>
      </c>
    </row>
    <row r="52" spans="1:3" s="12" customFormat="1" x14ac:dyDescent="0.25">
      <c r="A52" s="423" t="s">
        <v>15</v>
      </c>
      <c r="B52" s="435">
        <v>230720</v>
      </c>
      <c r="C52" s="435">
        <v>129122.15</v>
      </c>
    </row>
    <row r="53" spans="1:3" s="12" customFormat="1" x14ac:dyDescent="0.25">
      <c r="A53" s="423" t="s">
        <v>11</v>
      </c>
      <c r="B53" s="435">
        <v>327000</v>
      </c>
      <c r="C53" s="435">
        <v>193580</v>
      </c>
    </row>
    <row r="54" spans="1:3" s="12" customFormat="1" x14ac:dyDescent="0.25">
      <c r="A54" s="423" t="s">
        <v>12</v>
      </c>
      <c r="B54" s="435">
        <v>1379850</v>
      </c>
      <c r="C54" s="435">
        <v>831447.42</v>
      </c>
    </row>
    <row r="55" spans="1:3" s="12" customFormat="1" x14ac:dyDescent="0.25">
      <c r="A55" s="423" t="s">
        <v>72</v>
      </c>
      <c r="B55" s="435">
        <v>45000</v>
      </c>
      <c r="C55" s="435">
        <v>38075.35</v>
      </c>
    </row>
    <row r="56" spans="1:3" s="12" customFormat="1" x14ac:dyDescent="0.25">
      <c r="A56" s="423" t="s">
        <v>99</v>
      </c>
      <c r="B56" s="435">
        <v>0</v>
      </c>
      <c r="C56" s="435">
        <v>0</v>
      </c>
    </row>
    <row r="57" spans="1:3" s="12" customFormat="1" ht="23.25" x14ac:dyDescent="0.25">
      <c r="A57" s="423" t="s">
        <v>80</v>
      </c>
      <c r="B57" s="435">
        <v>34000</v>
      </c>
      <c r="C57" s="435">
        <v>22179.66</v>
      </c>
    </row>
    <row r="58" spans="1:3" s="12" customFormat="1" x14ac:dyDescent="0.25">
      <c r="A58" s="424" t="s">
        <v>5</v>
      </c>
      <c r="B58" s="435">
        <v>0</v>
      </c>
      <c r="C58" s="435"/>
    </row>
    <row r="59" spans="1:3" s="12" customFormat="1" ht="25.5" x14ac:dyDescent="0.25">
      <c r="A59" s="424" t="s">
        <v>6</v>
      </c>
      <c r="B59" s="435">
        <v>3835351</v>
      </c>
      <c r="C59" s="435">
        <v>2970351</v>
      </c>
    </row>
    <row r="60" spans="1:3" s="12" customFormat="1" ht="25.5" x14ac:dyDescent="0.25">
      <c r="A60" s="424" t="s">
        <v>7</v>
      </c>
      <c r="B60" s="435">
        <v>3761679</v>
      </c>
      <c r="C60" s="435">
        <v>2040128.91</v>
      </c>
    </row>
    <row r="61" spans="1:3" s="12" customFormat="1" x14ac:dyDescent="0.25">
      <c r="A61" s="10"/>
      <c r="B61" s="430"/>
      <c r="C61" s="430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13">
        <f>SUM(B66:B78)</f>
        <v>27994813.749999996</v>
      </c>
      <c r="C64" s="436">
        <f>SUM(C66:C78)</f>
        <v>13632494.840000002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438" t="s">
        <v>8</v>
      </c>
      <c r="B66" s="437">
        <v>15110170</v>
      </c>
      <c r="C66" s="437">
        <v>6461504.5</v>
      </c>
    </row>
    <row r="67" spans="1:3" s="12" customFormat="1" x14ac:dyDescent="0.25">
      <c r="A67" s="438" t="s">
        <v>13</v>
      </c>
      <c r="B67" s="437">
        <v>0</v>
      </c>
      <c r="C67" s="437">
        <v>0</v>
      </c>
    </row>
    <row r="68" spans="1:3" s="12" customFormat="1" x14ac:dyDescent="0.25">
      <c r="A68" s="438" t="s">
        <v>9</v>
      </c>
      <c r="B68" s="437">
        <v>4563230</v>
      </c>
      <c r="C68" s="437">
        <v>1945266.71</v>
      </c>
    </row>
    <row r="69" spans="1:3" s="12" customFormat="1" x14ac:dyDescent="0.25">
      <c r="A69" s="438" t="s">
        <v>10</v>
      </c>
      <c r="B69" s="437">
        <v>36686.47</v>
      </c>
      <c r="C69" s="437">
        <v>12739.47</v>
      </c>
    </row>
    <row r="70" spans="1:3" s="12" customFormat="1" ht="23.25" x14ac:dyDescent="0.25">
      <c r="A70" s="438" t="s">
        <v>14</v>
      </c>
      <c r="B70" s="437">
        <v>0</v>
      </c>
      <c r="C70" s="437"/>
    </row>
    <row r="71" spans="1:3" s="12" customFormat="1" x14ac:dyDescent="0.25">
      <c r="A71" s="438" t="s">
        <v>21</v>
      </c>
      <c r="B71" s="437">
        <v>98361.61</v>
      </c>
      <c r="C71" s="437">
        <v>57979.41</v>
      </c>
    </row>
    <row r="72" spans="1:3" s="12" customFormat="1" x14ac:dyDescent="0.25">
      <c r="A72" s="438" t="s">
        <v>11</v>
      </c>
      <c r="B72" s="437">
        <v>1699070</v>
      </c>
      <c r="C72" s="437">
        <v>234340</v>
      </c>
    </row>
    <row r="73" spans="1:3" s="12" customFormat="1" x14ac:dyDescent="0.25">
      <c r="A73" s="438" t="s">
        <v>12</v>
      </c>
      <c r="B73" s="437">
        <v>908341.48</v>
      </c>
      <c r="C73" s="437">
        <v>385242.16</v>
      </c>
    </row>
    <row r="74" spans="1:3" s="12" customFormat="1" x14ac:dyDescent="0.25">
      <c r="A74" s="438" t="s">
        <v>135</v>
      </c>
      <c r="B74" s="437">
        <v>5000</v>
      </c>
      <c r="C74" s="437">
        <v>2036.19</v>
      </c>
    </row>
    <row r="75" spans="1:3" s="12" customFormat="1" x14ac:dyDescent="0.25">
      <c r="A75" s="438" t="s">
        <v>72</v>
      </c>
      <c r="B75" s="437">
        <v>44307.199999999997</v>
      </c>
      <c r="C75" s="437">
        <v>33717.25</v>
      </c>
    </row>
    <row r="76" spans="1:3" s="12" customFormat="1" x14ac:dyDescent="0.25">
      <c r="A76" s="439" t="s">
        <v>5</v>
      </c>
      <c r="B76" s="437">
        <v>2043.31</v>
      </c>
      <c r="C76" s="437">
        <v>1193.31</v>
      </c>
    </row>
    <row r="77" spans="1:3" s="12" customFormat="1" ht="25.5" x14ac:dyDescent="0.25">
      <c r="A77" s="439" t="s">
        <v>6</v>
      </c>
      <c r="B77" s="437">
        <v>2278703.16</v>
      </c>
      <c r="C77" s="437">
        <v>2080149.49</v>
      </c>
    </row>
    <row r="78" spans="1:3" s="12" customFormat="1" ht="25.5" x14ac:dyDescent="0.25">
      <c r="A78" s="439" t="s">
        <v>7</v>
      </c>
      <c r="B78" s="437">
        <v>3248900.52</v>
      </c>
      <c r="C78" s="437">
        <v>2418326.35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13">
        <f>SUM(B84:B97)</f>
        <v>66106300</v>
      </c>
      <c r="C82" s="413">
        <f>SUM(C84:C97)</f>
        <v>27079608.130000003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423" t="s">
        <v>8</v>
      </c>
      <c r="B84" s="443">
        <v>21236000</v>
      </c>
      <c r="C84" s="442">
        <v>11003157.99</v>
      </c>
    </row>
    <row r="85" spans="1:3" s="12" customFormat="1" x14ac:dyDescent="0.25">
      <c r="A85" s="423" t="s">
        <v>13</v>
      </c>
      <c r="B85" s="440">
        <v>3000</v>
      </c>
      <c r="C85" s="440">
        <v>1400</v>
      </c>
    </row>
    <row r="86" spans="1:3" s="12" customFormat="1" x14ac:dyDescent="0.25">
      <c r="A86" s="423" t="s">
        <v>9</v>
      </c>
      <c r="B86" s="441">
        <v>6413000</v>
      </c>
      <c r="C86" s="442">
        <v>3313541.7</v>
      </c>
    </row>
    <row r="87" spans="1:3" s="12" customFormat="1" x14ac:dyDescent="0.25">
      <c r="A87" s="423" t="s">
        <v>10</v>
      </c>
      <c r="B87" s="440">
        <v>24200</v>
      </c>
      <c r="C87" s="442">
        <v>10790.26</v>
      </c>
    </row>
    <row r="88" spans="1:3" s="12" customFormat="1" ht="23.25" x14ac:dyDescent="0.25">
      <c r="A88" s="423" t="s">
        <v>14</v>
      </c>
      <c r="B88" s="440">
        <v>70000</v>
      </c>
      <c r="C88" s="440">
        <v>18780</v>
      </c>
    </row>
    <row r="89" spans="1:3" s="12" customFormat="1" x14ac:dyDescent="0.25">
      <c r="A89" s="423" t="s">
        <v>21</v>
      </c>
      <c r="B89" s="440">
        <v>99000</v>
      </c>
      <c r="C89" s="442">
        <v>48489.06</v>
      </c>
    </row>
    <row r="90" spans="1:3" s="12" customFormat="1" x14ac:dyDescent="0.25">
      <c r="A90" s="423" t="s">
        <v>11</v>
      </c>
      <c r="B90" s="440">
        <v>67000</v>
      </c>
      <c r="C90" s="440">
        <v>9588</v>
      </c>
    </row>
    <row r="91" spans="1:3" s="12" customFormat="1" x14ac:dyDescent="0.25">
      <c r="A91" s="423" t="s">
        <v>73</v>
      </c>
      <c r="B91" s="450"/>
      <c r="C91" s="450"/>
    </row>
    <row r="92" spans="1:3" s="12" customFormat="1" x14ac:dyDescent="0.25">
      <c r="A92" s="423" t="s">
        <v>12</v>
      </c>
      <c r="B92" s="450">
        <v>16396900</v>
      </c>
      <c r="C92" s="450">
        <v>4570422</v>
      </c>
    </row>
    <row r="93" spans="1:3" s="12" customFormat="1" x14ac:dyDescent="0.25">
      <c r="A93" s="423" t="s">
        <v>72</v>
      </c>
      <c r="B93" s="450">
        <v>75000</v>
      </c>
      <c r="C93" s="450">
        <v>61917.95</v>
      </c>
    </row>
    <row r="94" spans="1:3" s="12" customFormat="1" x14ac:dyDescent="0.25">
      <c r="A94" s="423" t="s">
        <v>94</v>
      </c>
      <c r="B94" s="450"/>
      <c r="C94" s="450"/>
    </row>
    <row r="95" spans="1:3" s="12" customFormat="1" x14ac:dyDescent="0.25">
      <c r="A95" s="424" t="s">
        <v>5</v>
      </c>
      <c r="B95" s="450">
        <v>538100</v>
      </c>
      <c r="C95" s="450">
        <v>144464.16</v>
      </c>
    </row>
    <row r="96" spans="1:3" s="12" customFormat="1" ht="25.5" x14ac:dyDescent="0.25">
      <c r="A96" s="424" t="s">
        <v>6</v>
      </c>
      <c r="B96" s="450">
        <v>6030000</v>
      </c>
      <c r="C96" s="450">
        <v>4360985</v>
      </c>
    </row>
    <row r="97" spans="1:3" s="12" customFormat="1" ht="25.5" x14ac:dyDescent="0.25">
      <c r="A97" s="424" t="s">
        <v>7</v>
      </c>
      <c r="B97" s="450">
        <v>15154100</v>
      </c>
      <c r="C97" s="450">
        <v>3536072.01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13">
        <f>SUM(B103:B114)</f>
        <v>50528750</v>
      </c>
      <c r="C101" s="413">
        <f>SUM(C103:C114)</f>
        <v>25914130.949999996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423" t="s">
        <v>8</v>
      </c>
      <c r="B103" s="444">
        <v>27522475</v>
      </c>
      <c r="C103" s="444">
        <v>13462142.41</v>
      </c>
    </row>
    <row r="104" spans="1:3" s="12" customFormat="1" x14ac:dyDescent="0.25">
      <c r="A104" s="423" t="s">
        <v>13</v>
      </c>
      <c r="B104" s="444">
        <v>0</v>
      </c>
      <c r="C104" s="444">
        <v>0</v>
      </c>
    </row>
    <row r="105" spans="1:3" s="12" customFormat="1" x14ac:dyDescent="0.25">
      <c r="A105" s="423" t="s">
        <v>9</v>
      </c>
      <c r="B105" s="444">
        <v>8250225</v>
      </c>
      <c r="C105" s="444">
        <v>4024332.9</v>
      </c>
    </row>
    <row r="106" spans="1:3" s="12" customFormat="1" x14ac:dyDescent="0.25">
      <c r="A106" s="423" t="s">
        <v>10</v>
      </c>
      <c r="B106" s="444">
        <v>285856.52</v>
      </c>
      <c r="C106" s="444">
        <v>67673.56</v>
      </c>
    </row>
    <row r="107" spans="1:3" s="12" customFormat="1" ht="23.25" x14ac:dyDescent="0.25">
      <c r="A107" s="423" t="s">
        <v>49</v>
      </c>
      <c r="B107" s="444">
        <v>90000</v>
      </c>
      <c r="C107" s="444">
        <v>38280.5</v>
      </c>
    </row>
    <row r="108" spans="1:3" s="12" customFormat="1" x14ac:dyDescent="0.25">
      <c r="A108" s="423" t="s">
        <v>21</v>
      </c>
      <c r="B108" s="444">
        <v>606346.4</v>
      </c>
      <c r="C108" s="444">
        <v>250248.88</v>
      </c>
    </row>
    <row r="109" spans="1:3" s="12" customFormat="1" x14ac:dyDescent="0.25">
      <c r="A109" s="423" t="s">
        <v>11</v>
      </c>
      <c r="B109" s="444">
        <v>530426.25</v>
      </c>
      <c r="C109" s="444">
        <v>289849.84999999998</v>
      </c>
    </row>
    <row r="110" spans="1:3" s="12" customFormat="1" x14ac:dyDescent="0.25">
      <c r="A110" s="423" t="s">
        <v>12</v>
      </c>
      <c r="B110" s="444">
        <v>2784818.96</v>
      </c>
      <c r="C110" s="445">
        <v>1738839.44</v>
      </c>
    </row>
    <row r="111" spans="1:3" s="12" customFormat="1" x14ac:dyDescent="0.25">
      <c r="A111" s="423" t="s">
        <v>72</v>
      </c>
      <c r="B111" s="446">
        <v>154000</v>
      </c>
      <c r="C111" s="445">
        <v>29895.49</v>
      </c>
    </row>
    <row r="112" spans="1:3" s="12" customFormat="1" ht="14.25" customHeight="1" x14ac:dyDescent="0.25">
      <c r="A112" s="424" t="s">
        <v>5</v>
      </c>
      <c r="B112" s="446">
        <v>601896.15</v>
      </c>
      <c r="C112" s="445">
        <v>35928.15</v>
      </c>
    </row>
    <row r="113" spans="1:3" s="12" customFormat="1" ht="25.5" x14ac:dyDescent="0.25">
      <c r="A113" s="424" t="s">
        <v>6</v>
      </c>
      <c r="B113" s="446">
        <v>4432175.8</v>
      </c>
      <c r="C113" s="444">
        <v>3502074.8</v>
      </c>
    </row>
    <row r="114" spans="1:3" s="12" customFormat="1" ht="25.5" x14ac:dyDescent="0.25">
      <c r="A114" s="424" t="s">
        <v>7</v>
      </c>
      <c r="B114" s="446">
        <v>5270529.92</v>
      </c>
      <c r="C114" s="446">
        <v>2474864.9700000002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56781100</v>
      </c>
      <c r="C118" s="8">
        <f>SUM(C120:C132)</f>
        <v>29013142.640000004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432">
        <v>29333960</v>
      </c>
      <c r="C120" s="432">
        <v>13926179.18</v>
      </c>
    </row>
    <row r="121" spans="1:3" s="12" customFormat="1" x14ac:dyDescent="0.25">
      <c r="A121" s="13" t="s">
        <v>13</v>
      </c>
      <c r="B121" s="432"/>
      <c r="C121" s="432"/>
    </row>
    <row r="122" spans="1:3" s="12" customFormat="1" x14ac:dyDescent="0.25">
      <c r="A122" s="13" t="s">
        <v>111</v>
      </c>
      <c r="B122" s="432">
        <v>38000</v>
      </c>
      <c r="C122" s="432">
        <v>10096.17</v>
      </c>
    </row>
    <row r="123" spans="1:3" s="12" customFormat="1" x14ac:dyDescent="0.25">
      <c r="A123" s="13" t="s">
        <v>9</v>
      </c>
      <c r="B123" s="432">
        <v>8858840</v>
      </c>
      <c r="C123" s="432">
        <v>4143794.1799999997</v>
      </c>
    </row>
    <row r="124" spans="1:3" s="12" customFormat="1" x14ac:dyDescent="0.25">
      <c r="A124" s="13" t="s">
        <v>10</v>
      </c>
      <c r="B124" s="432">
        <v>150000</v>
      </c>
      <c r="C124" s="432">
        <v>62208.57999999998</v>
      </c>
    </row>
    <row r="125" spans="1:3" s="12" customFormat="1" ht="23.25" x14ac:dyDescent="0.25">
      <c r="A125" s="13" t="s">
        <v>14</v>
      </c>
      <c r="B125" s="432"/>
      <c r="C125" s="432"/>
    </row>
    <row r="126" spans="1:3" s="12" customFormat="1" x14ac:dyDescent="0.25">
      <c r="A126" s="13" t="s">
        <v>21</v>
      </c>
      <c r="B126" s="432">
        <v>250000</v>
      </c>
      <c r="C126" s="432">
        <v>195394.54999999993</v>
      </c>
    </row>
    <row r="127" spans="1:3" s="12" customFormat="1" x14ac:dyDescent="0.25">
      <c r="A127" s="13" t="s">
        <v>11</v>
      </c>
      <c r="B127" s="432">
        <v>287000</v>
      </c>
      <c r="C127" s="432">
        <v>43800</v>
      </c>
    </row>
    <row r="128" spans="1:3" s="12" customFormat="1" x14ac:dyDescent="0.25">
      <c r="A128" s="13" t="s">
        <v>12</v>
      </c>
      <c r="B128" s="432">
        <v>1800000</v>
      </c>
      <c r="C128" s="432">
        <v>510800</v>
      </c>
    </row>
    <row r="129" spans="1:3" s="12" customFormat="1" x14ac:dyDescent="0.25">
      <c r="A129" s="13" t="s">
        <v>72</v>
      </c>
      <c r="B129" s="432">
        <v>254000</v>
      </c>
      <c r="C129" s="432">
        <v>49974.19</v>
      </c>
    </row>
    <row r="130" spans="1:3" s="12" customFormat="1" x14ac:dyDescent="0.25">
      <c r="A130" s="10" t="s">
        <v>5</v>
      </c>
      <c r="B130" s="432"/>
      <c r="C130" s="432"/>
    </row>
    <row r="131" spans="1:3" s="12" customFormat="1" ht="25.5" x14ac:dyDescent="0.25">
      <c r="A131" s="10" t="s">
        <v>6</v>
      </c>
      <c r="B131" s="432">
        <v>8247000</v>
      </c>
      <c r="C131" s="432">
        <v>6715325.9900000002</v>
      </c>
    </row>
    <row r="132" spans="1:3" s="12" customFormat="1" ht="25.5" x14ac:dyDescent="0.25">
      <c r="A132" s="10" t="s">
        <v>7</v>
      </c>
      <c r="B132" s="432">
        <v>7562300</v>
      </c>
      <c r="C132" s="432">
        <v>3355569.8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SUM(B138:B148)</f>
        <v>49518985.670000002</v>
      </c>
      <c r="C136" s="8">
        <f>SUM(C138:C148)</f>
        <v>23985398.09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0" t="s">
        <v>8</v>
      </c>
      <c r="B138" s="450">
        <v>18776597</v>
      </c>
      <c r="C138" s="450">
        <v>9525938.3699999992</v>
      </c>
    </row>
    <row r="139" spans="1:3" s="12" customFormat="1" x14ac:dyDescent="0.25">
      <c r="A139" s="10" t="s">
        <v>112</v>
      </c>
      <c r="B139" s="450">
        <v>1200</v>
      </c>
      <c r="C139" s="450">
        <v>300</v>
      </c>
    </row>
    <row r="140" spans="1:3" s="12" customFormat="1" x14ac:dyDescent="0.25">
      <c r="A140" s="10" t="s">
        <v>9</v>
      </c>
      <c r="B140" s="450">
        <v>5674743</v>
      </c>
      <c r="C140" s="450">
        <v>3152995.31</v>
      </c>
    </row>
    <row r="141" spans="1:3" s="12" customFormat="1" x14ac:dyDescent="0.25">
      <c r="A141" s="10" t="s">
        <v>10</v>
      </c>
      <c r="B141" s="450">
        <v>73200</v>
      </c>
      <c r="C141" s="450">
        <v>30891.63</v>
      </c>
    </row>
    <row r="142" spans="1:3" s="12" customFormat="1" ht="18" customHeight="1" x14ac:dyDescent="0.25">
      <c r="A142" s="10" t="s">
        <v>123</v>
      </c>
      <c r="B142" s="450">
        <v>20000</v>
      </c>
      <c r="C142" s="450">
        <v>0</v>
      </c>
    </row>
    <row r="143" spans="1:3" s="12" customFormat="1" x14ac:dyDescent="0.25">
      <c r="A143" s="10" t="s">
        <v>30</v>
      </c>
      <c r="B143" s="450">
        <v>365000</v>
      </c>
      <c r="C143" s="450">
        <v>127142.42</v>
      </c>
    </row>
    <row r="144" spans="1:3" s="12" customFormat="1" x14ac:dyDescent="0.25">
      <c r="A144" s="10" t="s">
        <v>12</v>
      </c>
      <c r="B144" s="450">
        <v>25000</v>
      </c>
      <c r="C144" s="450">
        <v>73059.72</v>
      </c>
    </row>
    <row r="145" spans="1:3" s="12" customFormat="1" x14ac:dyDescent="0.25">
      <c r="A145" s="10" t="s">
        <v>113</v>
      </c>
      <c r="B145" s="450">
        <v>177800</v>
      </c>
      <c r="C145" s="450">
        <v>10128.25</v>
      </c>
    </row>
    <row r="146" spans="1:3" s="12" customFormat="1" x14ac:dyDescent="0.25">
      <c r="A146" s="10" t="s">
        <v>5</v>
      </c>
      <c r="B146" s="450">
        <v>4130700</v>
      </c>
      <c r="C146" s="450">
        <v>1554291.45</v>
      </c>
    </row>
    <row r="147" spans="1:3" s="12" customFormat="1" ht="25.5" x14ac:dyDescent="0.25">
      <c r="A147" s="10" t="s">
        <v>6</v>
      </c>
      <c r="B147" s="450">
        <v>8866000</v>
      </c>
      <c r="C147" s="450">
        <v>6492109</v>
      </c>
    </row>
    <row r="148" spans="1:3" s="12" customFormat="1" ht="25.5" x14ac:dyDescent="0.25">
      <c r="A148" s="10" t="s">
        <v>7</v>
      </c>
      <c r="B148" s="450">
        <v>11408745.67</v>
      </c>
      <c r="C148" s="450">
        <v>3018541.94</v>
      </c>
    </row>
    <row r="149" spans="1:3" s="12" customFormat="1" x14ac:dyDescent="0.25">
      <c r="A149" s="14"/>
      <c r="B149" s="14"/>
      <c r="C149" s="14"/>
    </row>
    <row r="150" spans="1:3" s="12" customFormat="1" x14ac:dyDescent="0.25">
      <c r="A150" s="21" t="s">
        <v>0</v>
      </c>
      <c r="B150" s="21" t="s">
        <v>2</v>
      </c>
      <c r="C150" s="21" t="s">
        <v>3</v>
      </c>
    </row>
    <row r="151" spans="1:3" s="12" customFormat="1" x14ac:dyDescent="0.25">
      <c r="A151" s="21" t="s">
        <v>1</v>
      </c>
      <c r="B151" s="21">
        <v>2</v>
      </c>
      <c r="C151" s="21">
        <v>3</v>
      </c>
    </row>
    <row r="152" spans="1:3" s="12" customFormat="1" x14ac:dyDescent="0.25">
      <c r="A152" s="4" t="s">
        <v>27</v>
      </c>
      <c r="B152" s="76">
        <f>B154+B156+B157+B158+B160+B161+B163+B164+B165+B155+B159+B162</f>
        <v>62809500</v>
      </c>
      <c r="C152" s="76">
        <f>C154+C156+C157+C158+C160+C161+C163+C164+C165+C155+C159+C162</f>
        <v>49894113.770000003</v>
      </c>
    </row>
    <row r="153" spans="1:3" s="12" customFormat="1" x14ac:dyDescent="0.25">
      <c r="A153" s="23" t="s">
        <v>4</v>
      </c>
      <c r="B153" s="77"/>
      <c r="C153" s="77"/>
    </row>
    <row r="154" spans="1:3" s="12" customFormat="1" x14ac:dyDescent="0.25">
      <c r="A154" s="264" t="s">
        <v>8</v>
      </c>
      <c r="B154" s="329">
        <v>40932950</v>
      </c>
      <c r="C154" s="329">
        <v>33985278.93</v>
      </c>
    </row>
    <row r="155" spans="1:3" s="12" customFormat="1" x14ac:dyDescent="0.25">
      <c r="A155" s="264" t="s">
        <v>83</v>
      </c>
      <c r="B155" s="329">
        <v>6305200</v>
      </c>
      <c r="C155" s="329">
        <v>3414624.5500000003</v>
      </c>
    </row>
    <row r="156" spans="1:3" s="12" customFormat="1" x14ac:dyDescent="0.25">
      <c r="A156" s="264" t="s">
        <v>9</v>
      </c>
      <c r="B156" s="329">
        <v>12361750</v>
      </c>
      <c r="C156" s="329">
        <v>10142178.75</v>
      </c>
    </row>
    <row r="157" spans="1:3" s="12" customFormat="1" x14ac:dyDescent="0.25">
      <c r="A157" s="264" t="s">
        <v>10</v>
      </c>
      <c r="B157" s="329">
        <v>93200</v>
      </c>
      <c r="C157" s="329">
        <v>53442.99</v>
      </c>
    </row>
    <row r="158" spans="1:3" s="12" customFormat="1" x14ac:dyDescent="0.25">
      <c r="A158" s="264" t="s">
        <v>15</v>
      </c>
      <c r="B158" s="329">
        <v>720420</v>
      </c>
      <c r="C158" s="329">
        <v>402264.24</v>
      </c>
    </row>
    <row r="159" spans="1:3" s="12" customFormat="1" ht="23.25" x14ac:dyDescent="0.25">
      <c r="A159" s="264" t="s">
        <v>14</v>
      </c>
      <c r="B159" s="329"/>
      <c r="C159" s="329"/>
    </row>
    <row r="160" spans="1:3" s="12" customFormat="1" x14ac:dyDescent="0.25">
      <c r="A160" s="264" t="s">
        <v>11</v>
      </c>
      <c r="B160" s="329">
        <v>311300</v>
      </c>
      <c r="C160" s="329">
        <v>232480</v>
      </c>
    </row>
    <row r="161" spans="1:3" s="12" customFormat="1" x14ac:dyDescent="0.25">
      <c r="A161" s="264" t="s">
        <v>12</v>
      </c>
      <c r="B161" s="329">
        <v>544500</v>
      </c>
      <c r="C161" s="329">
        <v>385953.06</v>
      </c>
    </row>
    <row r="162" spans="1:3" s="12" customFormat="1" x14ac:dyDescent="0.25">
      <c r="A162" s="264" t="s">
        <v>74</v>
      </c>
      <c r="B162" s="329"/>
      <c r="C162" s="329">
        <v>0</v>
      </c>
    </row>
    <row r="163" spans="1:3" s="12" customFormat="1" x14ac:dyDescent="0.25">
      <c r="A163" s="265" t="s">
        <v>5</v>
      </c>
      <c r="B163" s="329">
        <v>60700</v>
      </c>
      <c r="C163" s="329">
        <v>0</v>
      </c>
    </row>
    <row r="164" spans="1:3" s="12" customFormat="1" ht="25.5" x14ac:dyDescent="0.25">
      <c r="A164" s="265" t="s">
        <v>6</v>
      </c>
      <c r="B164" s="329">
        <v>0</v>
      </c>
      <c r="C164" s="329">
        <v>0</v>
      </c>
    </row>
    <row r="165" spans="1:3" s="12" customFormat="1" ht="25.5" x14ac:dyDescent="0.25">
      <c r="A165" s="265" t="s">
        <v>7</v>
      </c>
      <c r="B165" s="329">
        <v>1479480</v>
      </c>
      <c r="C165" s="329">
        <v>1277891.25</v>
      </c>
    </row>
    <row r="166" spans="1:3" s="12" customFormat="1" x14ac:dyDescent="0.25">
      <c r="A166" s="287"/>
      <c r="B166" s="329"/>
      <c r="C166" s="329"/>
    </row>
    <row r="167" spans="1:3" s="12" customFormat="1" x14ac:dyDescent="0.25">
      <c r="A167" s="14"/>
      <c r="B167" s="329"/>
      <c r="C167" s="329"/>
    </row>
    <row r="168" spans="1:3" s="12" customFormat="1" x14ac:dyDescent="0.25">
      <c r="A168" s="15" t="s">
        <v>0</v>
      </c>
      <c r="B168" s="15" t="s">
        <v>2</v>
      </c>
      <c r="C168" s="15" t="s">
        <v>3</v>
      </c>
    </row>
    <row r="169" spans="1:3" s="12" customFormat="1" x14ac:dyDescent="0.25">
      <c r="A169" s="15" t="s">
        <v>1</v>
      </c>
      <c r="B169" s="15">
        <v>2</v>
      </c>
      <c r="C169" s="15">
        <v>3</v>
      </c>
    </row>
    <row r="170" spans="1:3" s="12" customFormat="1" x14ac:dyDescent="0.25">
      <c r="A170" s="3" t="s">
        <v>28</v>
      </c>
      <c r="B170" s="413">
        <f>SUM(B172:B183)</f>
        <v>22571900.000000004</v>
      </c>
      <c r="C170" s="413">
        <f>SUM(C172:C183)</f>
        <v>11268958.350000001</v>
      </c>
    </row>
    <row r="171" spans="1:3" s="12" customFormat="1" x14ac:dyDescent="0.25">
      <c r="A171" s="10" t="s">
        <v>4</v>
      </c>
      <c r="B171" s="259"/>
      <c r="C171" s="259"/>
    </row>
    <row r="172" spans="1:3" s="12" customFormat="1" x14ac:dyDescent="0.25">
      <c r="A172" s="423" t="s">
        <v>8</v>
      </c>
      <c r="B172" s="447">
        <v>14873000</v>
      </c>
      <c r="C172" s="447">
        <v>7539993.04</v>
      </c>
    </row>
    <row r="173" spans="1:3" s="12" customFormat="1" x14ac:dyDescent="0.25">
      <c r="A173" s="423" t="s">
        <v>95</v>
      </c>
      <c r="B173" s="447">
        <v>20000</v>
      </c>
      <c r="C173" s="447">
        <v>13568.79</v>
      </c>
    </row>
    <row r="174" spans="1:3" s="12" customFormat="1" x14ac:dyDescent="0.25">
      <c r="A174" s="423" t="s">
        <v>13</v>
      </c>
      <c r="B174" s="447"/>
      <c r="C174" s="447"/>
    </row>
    <row r="175" spans="1:3" s="12" customFormat="1" x14ac:dyDescent="0.25">
      <c r="A175" s="423" t="s">
        <v>9</v>
      </c>
      <c r="B175" s="447">
        <v>4497500</v>
      </c>
      <c r="C175" s="448">
        <v>2252583.4900000002</v>
      </c>
    </row>
    <row r="176" spans="1:3" s="12" customFormat="1" x14ac:dyDescent="0.25">
      <c r="A176" s="423" t="s">
        <v>10</v>
      </c>
      <c r="B176" s="447"/>
      <c r="C176" s="447"/>
    </row>
    <row r="177" spans="1:3" s="12" customFormat="1" ht="23.25" x14ac:dyDescent="0.25">
      <c r="A177" s="423" t="s">
        <v>14</v>
      </c>
      <c r="B177" s="447"/>
      <c r="C177" s="447"/>
    </row>
    <row r="178" spans="1:3" s="12" customFormat="1" x14ac:dyDescent="0.25">
      <c r="A178" s="423" t="s">
        <v>11</v>
      </c>
      <c r="B178" s="447">
        <v>453100</v>
      </c>
      <c r="C178" s="447">
        <v>10930</v>
      </c>
    </row>
    <row r="179" spans="1:3" s="12" customFormat="1" x14ac:dyDescent="0.25">
      <c r="A179" s="423" t="s">
        <v>12</v>
      </c>
      <c r="B179" s="447">
        <v>415707.35</v>
      </c>
      <c r="C179" s="447">
        <v>346904</v>
      </c>
    </row>
    <row r="180" spans="1:3" s="12" customFormat="1" x14ac:dyDescent="0.25">
      <c r="A180" s="423" t="s">
        <v>72</v>
      </c>
      <c r="B180" s="447">
        <v>62153.21</v>
      </c>
      <c r="C180" s="447">
        <v>2592</v>
      </c>
    </row>
    <row r="181" spans="1:3" s="12" customFormat="1" x14ac:dyDescent="0.25">
      <c r="A181" s="424" t="s">
        <v>5</v>
      </c>
      <c r="B181" s="447">
        <v>0</v>
      </c>
      <c r="C181" s="447"/>
    </row>
    <row r="182" spans="1:3" s="12" customFormat="1" ht="25.5" x14ac:dyDescent="0.25">
      <c r="A182" s="424" t="s">
        <v>6</v>
      </c>
      <c r="B182" s="447">
        <v>714186.44</v>
      </c>
      <c r="C182" s="447">
        <v>446287.13</v>
      </c>
    </row>
    <row r="183" spans="1:3" s="12" customFormat="1" ht="25.5" x14ac:dyDescent="0.25">
      <c r="A183" s="424" t="s">
        <v>7</v>
      </c>
      <c r="B183" s="447">
        <v>1536253</v>
      </c>
      <c r="C183" s="447">
        <v>656099.9</v>
      </c>
    </row>
    <row r="184" spans="1:3" s="12" customFormat="1" x14ac:dyDescent="0.25">
      <c r="A184" s="14"/>
      <c r="B184" s="14"/>
      <c r="C184" s="14"/>
    </row>
    <row r="185" spans="1:3" s="12" customFormat="1" x14ac:dyDescent="0.25">
      <c r="A185" s="15" t="s">
        <v>0</v>
      </c>
      <c r="B185" s="15" t="s">
        <v>2</v>
      </c>
      <c r="C185" s="15" t="s">
        <v>3</v>
      </c>
    </row>
    <row r="186" spans="1:3" s="12" customFormat="1" x14ac:dyDescent="0.25">
      <c r="A186" s="15" t="s">
        <v>1</v>
      </c>
      <c r="B186" s="15">
        <v>2</v>
      </c>
      <c r="C186" s="15">
        <v>3</v>
      </c>
    </row>
    <row r="187" spans="1:3" s="12" customFormat="1" x14ac:dyDescent="0.25">
      <c r="A187" s="3" t="s">
        <v>29</v>
      </c>
      <c r="B187" s="8">
        <f>SUM(B189:B201)</f>
        <v>21243100</v>
      </c>
      <c r="C187" s="8">
        <f>SUM(C189:C201)</f>
        <v>10527999.600000001</v>
      </c>
    </row>
    <row r="188" spans="1:3" s="12" customFormat="1" x14ac:dyDescent="0.25">
      <c r="A188" s="10" t="s">
        <v>4</v>
      </c>
      <c r="B188" s="11"/>
      <c r="C188" s="11">
        <v>0</v>
      </c>
    </row>
    <row r="189" spans="1:3" s="12" customFormat="1" x14ac:dyDescent="0.25">
      <c r="A189" s="423" t="s">
        <v>8</v>
      </c>
      <c r="B189" s="432">
        <v>10564650.16</v>
      </c>
      <c r="C189" s="432">
        <v>5368438.24</v>
      </c>
    </row>
    <row r="190" spans="1:3" s="12" customFormat="1" ht="23.25" x14ac:dyDescent="0.25">
      <c r="A190" s="423" t="s">
        <v>76</v>
      </c>
      <c r="B190" s="432">
        <v>721825.84</v>
      </c>
      <c r="C190" s="432">
        <v>694290.48</v>
      </c>
    </row>
    <row r="191" spans="1:3" s="12" customFormat="1" x14ac:dyDescent="0.25">
      <c r="A191" s="423" t="s">
        <v>9</v>
      </c>
      <c r="B191" s="432">
        <v>3190524</v>
      </c>
      <c r="C191" s="432">
        <v>1610584.91</v>
      </c>
    </row>
    <row r="192" spans="1:3" s="12" customFormat="1" x14ac:dyDescent="0.25">
      <c r="A192" s="423" t="s">
        <v>10</v>
      </c>
      <c r="B192" s="432">
        <v>34640</v>
      </c>
      <c r="C192" s="432">
        <v>16154.23</v>
      </c>
    </row>
    <row r="193" spans="1:3" s="12" customFormat="1" ht="23.25" x14ac:dyDescent="0.25">
      <c r="A193" s="423" t="s">
        <v>49</v>
      </c>
      <c r="B193" s="432">
        <v>100894.44</v>
      </c>
      <c r="C193" s="432">
        <v>49999</v>
      </c>
    </row>
    <row r="194" spans="1:3" s="12" customFormat="1" x14ac:dyDescent="0.25">
      <c r="A194" s="386" t="s">
        <v>15</v>
      </c>
      <c r="B194" s="432">
        <v>155633</v>
      </c>
      <c r="C194" s="432">
        <v>18704.62</v>
      </c>
    </row>
    <row r="195" spans="1:3" s="12" customFormat="1" x14ac:dyDescent="0.25">
      <c r="A195" s="386" t="s">
        <v>16</v>
      </c>
      <c r="B195" s="432">
        <v>358760</v>
      </c>
      <c r="C195" s="432">
        <v>182257.5</v>
      </c>
    </row>
    <row r="196" spans="1:3" s="12" customFormat="1" x14ac:dyDescent="0.25">
      <c r="A196" s="423" t="s">
        <v>11</v>
      </c>
      <c r="B196" s="432">
        <v>345000</v>
      </c>
      <c r="C196" s="432">
        <v>106042</v>
      </c>
    </row>
    <row r="197" spans="1:3" s="12" customFormat="1" x14ac:dyDescent="0.25">
      <c r="A197" s="423" t="s">
        <v>12</v>
      </c>
      <c r="B197" s="432">
        <v>2939526.56</v>
      </c>
      <c r="C197" s="432">
        <v>859115</v>
      </c>
    </row>
    <row r="198" spans="1:3" s="12" customFormat="1" x14ac:dyDescent="0.25">
      <c r="A198" s="424" t="s">
        <v>72</v>
      </c>
      <c r="B198" s="432">
        <v>40000</v>
      </c>
      <c r="C198" s="432">
        <v>20682.169999999998</v>
      </c>
    </row>
    <row r="199" spans="1:3" s="12" customFormat="1" x14ac:dyDescent="0.25">
      <c r="A199" s="423" t="s">
        <v>5</v>
      </c>
      <c r="B199" s="432">
        <v>66100</v>
      </c>
      <c r="C199" s="432">
        <v>8510.65</v>
      </c>
    </row>
    <row r="200" spans="1:3" s="12" customFormat="1" ht="25.5" x14ac:dyDescent="0.25">
      <c r="A200" s="424" t="s">
        <v>6</v>
      </c>
      <c r="B200" s="432">
        <v>100000</v>
      </c>
      <c r="C200" s="432">
        <v>42482</v>
      </c>
    </row>
    <row r="201" spans="1:3" s="12" customFormat="1" ht="25.5" x14ac:dyDescent="0.25">
      <c r="A201" s="424" t="s">
        <v>7</v>
      </c>
      <c r="B201" s="432">
        <v>2625546</v>
      </c>
      <c r="C201" s="432">
        <v>1550738.8</v>
      </c>
    </row>
    <row r="202" spans="1:3" s="12" customFormat="1" x14ac:dyDescent="0.25">
      <c r="A202" s="356"/>
      <c r="B202" s="305"/>
      <c r="C202" s="305"/>
    </row>
    <row r="203" spans="1:3" s="12" customFormat="1" x14ac:dyDescent="0.25">
      <c r="A203" s="14"/>
      <c r="B203" s="14"/>
      <c r="C203" s="14"/>
    </row>
    <row r="204" spans="1:3" s="12" customFormat="1" x14ac:dyDescent="0.25">
      <c r="A204" s="15" t="s">
        <v>0</v>
      </c>
      <c r="B204" s="15" t="s">
        <v>2</v>
      </c>
      <c r="C204" s="15" t="s">
        <v>3</v>
      </c>
    </row>
    <row r="205" spans="1:3" s="12" customFormat="1" x14ac:dyDescent="0.25">
      <c r="A205" s="15" t="s">
        <v>1</v>
      </c>
      <c r="B205" s="15">
        <v>2</v>
      </c>
      <c r="C205" s="15">
        <v>3</v>
      </c>
    </row>
    <row r="206" spans="1:3" s="12" customFormat="1" x14ac:dyDescent="0.25">
      <c r="A206" s="3" t="s">
        <v>36</v>
      </c>
      <c r="B206" s="413">
        <f>B208+B210+B211+B213+B214+B215+B216+B217+B218+B209+B212+B220</f>
        <v>6987830</v>
      </c>
      <c r="C206" s="413">
        <f>C208+C210+C211+C213+C214+C215+C216+C217+C218+C209+C212+C220</f>
        <v>5073638.8500000006</v>
      </c>
    </row>
    <row r="207" spans="1:3" s="12" customFormat="1" x14ac:dyDescent="0.25">
      <c r="A207" s="10" t="s">
        <v>4</v>
      </c>
      <c r="B207" s="259"/>
      <c r="C207" s="259"/>
    </row>
    <row r="208" spans="1:3" s="12" customFormat="1" x14ac:dyDescent="0.25">
      <c r="A208" s="423" t="s">
        <v>8</v>
      </c>
      <c r="B208" s="449">
        <v>4443028.43</v>
      </c>
      <c r="C208" s="449">
        <v>3164304.45</v>
      </c>
    </row>
    <row r="209" spans="1:3" s="12" customFormat="1" x14ac:dyDescent="0.25">
      <c r="A209" s="423" t="s">
        <v>13</v>
      </c>
      <c r="B209" s="449">
        <v>0</v>
      </c>
      <c r="C209" s="449"/>
    </row>
    <row r="210" spans="1:3" s="12" customFormat="1" x14ac:dyDescent="0.25">
      <c r="A210" s="423" t="s">
        <v>9</v>
      </c>
      <c r="B210" s="449">
        <v>1341794.5900000001</v>
      </c>
      <c r="C210" s="449">
        <v>955619.59</v>
      </c>
    </row>
    <row r="211" spans="1:3" s="12" customFormat="1" ht="23.25" x14ac:dyDescent="0.25">
      <c r="A211" s="423" t="s">
        <v>84</v>
      </c>
      <c r="B211" s="449">
        <v>708076.98</v>
      </c>
      <c r="C211" s="449">
        <v>604729.38</v>
      </c>
    </row>
    <row r="212" spans="1:3" s="12" customFormat="1" x14ac:dyDescent="0.25">
      <c r="A212" s="423" t="s">
        <v>10</v>
      </c>
      <c r="B212" s="449">
        <v>27022.1</v>
      </c>
      <c r="C212" s="449">
        <v>19743.240000000002</v>
      </c>
    </row>
    <row r="213" spans="1:3" s="12" customFormat="1" ht="23.25" x14ac:dyDescent="0.25">
      <c r="A213" s="423" t="s">
        <v>14</v>
      </c>
      <c r="B213" s="449">
        <v>0</v>
      </c>
      <c r="C213" s="449"/>
    </row>
    <row r="214" spans="1:3" s="12" customFormat="1" x14ac:dyDescent="0.25">
      <c r="A214" s="423" t="s">
        <v>15</v>
      </c>
      <c r="B214" s="449">
        <v>42640.4</v>
      </c>
      <c r="C214" s="449">
        <v>37944.949999999997</v>
      </c>
    </row>
    <row r="215" spans="1:3" s="12" customFormat="1" x14ac:dyDescent="0.25">
      <c r="A215" s="423" t="s">
        <v>11</v>
      </c>
      <c r="B215" s="449">
        <v>85936.97</v>
      </c>
      <c r="C215" s="449">
        <v>54427.31</v>
      </c>
    </row>
    <row r="216" spans="1:3" s="12" customFormat="1" x14ac:dyDescent="0.25">
      <c r="A216" s="423" t="s">
        <v>12</v>
      </c>
      <c r="B216" s="449">
        <v>104233</v>
      </c>
      <c r="C216" s="449">
        <v>81967</v>
      </c>
    </row>
    <row r="217" spans="1:3" s="12" customFormat="1" x14ac:dyDescent="0.25">
      <c r="A217" s="423" t="s">
        <v>72</v>
      </c>
      <c r="B217" s="449">
        <v>8073.98</v>
      </c>
      <c r="C217" s="449">
        <v>6073.98</v>
      </c>
    </row>
    <row r="218" spans="1:3" s="12" customFormat="1" x14ac:dyDescent="0.25">
      <c r="A218" s="424" t="s">
        <v>5</v>
      </c>
      <c r="B218" s="449">
        <v>16727</v>
      </c>
      <c r="C218" s="449">
        <v>5420.95</v>
      </c>
    </row>
    <row r="219" spans="1:3" s="12" customFormat="1" ht="25.5" x14ac:dyDescent="0.25">
      <c r="A219" s="424" t="s">
        <v>6</v>
      </c>
      <c r="B219" s="449">
        <v>0</v>
      </c>
      <c r="C219" s="449"/>
    </row>
    <row r="220" spans="1:3" s="12" customFormat="1" ht="25.5" x14ac:dyDescent="0.25">
      <c r="A220" s="424" t="s">
        <v>7</v>
      </c>
      <c r="B220" s="449">
        <v>210296.55</v>
      </c>
      <c r="C220" s="449">
        <v>143408</v>
      </c>
    </row>
    <row r="221" spans="1:3" s="12" customFormat="1" x14ac:dyDescent="0.25">
      <c r="A221" s="10"/>
      <c r="B221" s="432"/>
      <c r="C221" s="432"/>
    </row>
    <row r="222" spans="1:3" s="12" customFormat="1" x14ac:dyDescent="0.25">
      <c r="A222" s="15" t="s">
        <v>0</v>
      </c>
      <c r="B222" s="15" t="s">
        <v>2</v>
      </c>
      <c r="C222" s="15" t="s">
        <v>3</v>
      </c>
    </row>
    <row r="223" spans="1:3" s="12" customFormat="1" x14ac:dyDescent="0.25">
      <c r="A223" s="15" t="s">
        <v>1</v>
      </c>
      <c r="B223" s="15">
        <v>2</v>
      </c>
      <c r="C223" s="15">
        <v>3</v>
      </c>
    </row>
    <row r="224" spans="1:3" s="12" customFormat="1" x14ac:dyDescent="0.25">
      <c r="A224" s="3" t="s">
        <v>31</v>
      </c>
      <c r="B224" s="413">
        <f>SUM(B226:B238)</f>
        <v>4764265</v>
      </c>
      <c r="C224" s="413">
        <f>SUM(C226:C238)</f>
        <v>2663169.6399999997</v>
      </c>
    </row>
    <row r="225" spans="1:3" s="12" customFormat="1" x14ac:dyDescent="0.25">
      <c r="A225" s="10" t="s">
        <v>4</v>
      </c>
      <c r="B225" s="259"/>
      <c r="C225" s="259"/>
    </row>
    <row r="226" spans="1:3" s="12" customFormat="1" x14ac:dyDescent="0.25">
      <c r="A226" s="423" t="s">
        <v>8</v>
      </c>
      <c r="B226" s="450">
        <v>2952431</v>
      </c>
      <c r="C226" s="451">
        <v>1924598.07</v>
      </c>
    </row>
    <row r="227" spans="1:3" s="12" customFormat="1" x14ac:dyDescent="0.25">
      <c r="A227" s="423" t="s">
        <v>13</v>
      </c>
      <c r="B227" s="450"/>
      <c r="C227" s="451"/>
    </row>
    <row r="228" spans="1:3" s="12" customFormat="1" x14ac:dyDescent="0.25">
      <c r="A228" s="423" t="s">
        <v>9</v>
      </c>
      <c r="B228" s="450">
        <v>891634</v>
      </c>
      <c r="C228" s="451">
        <v>578995.1</v>
      </c>
    </row>
    <row r="229" spans="1:3" s="12" customFormat="1" x14ac:dyDescent="0.25">
      <c r="A229" s="423" t="s">
        <v>131</v>
      </c>
      <c r="B229" s="450"/>
      <c r="C229" s="451"/>
    </row>
    <row r="230" spans="1:3" s="12" customFormat="1" x14ac:dyDescent="0.25">
      <c r="A230" s="423" t="s">
        <v>106</v>
      </c>
      <c r="B230" s="450">
        <v>489835</v>
      </c>
      <c r="C230" s="451"/>
    </row>
    <row r="231" spans="1:3" s="12" customFormat="1" x14ac:dyDescent="0.25">
      <c r="A231" s="423" t="s">
        <v>10</v>
      </c>
      <c r="B231" s="450">
        <v>12200</v>
      </c>
      <c r="C231" s="452">
        <v>8459.77</v>
      </c>
    </row>
    <row r="232" spans="1:3" s="12" customFormat="1" x14ac:dyDescent="0.25">
      <c r="A232" s="423" t="s">
        <v>30</v>
      </c>
      <c r="B232" s="450">
        <v>27005.93</v>
      </c>
      <c r="C232" s="451">
        <v>23391.96</v>
      </c>
    </row>
    <row r="233" spans="1:3" s="12" customFormat="1" x14ac:dyDescent="0.25">
      <c r="A233" s="423" t="s">
        <v>11</v>
      </c>
      <c r="B233" s="450">
        <v>11500</v>
      </c>
      <c r="C233" s="451">
        <v>7087.88</v>
      </c>
    </row>
    <row r="234" spans="1:3" s="12" customFormat="1" x14ac:dyDescent="0.25">
      <c r="A234" s="423" t="s">
        <v>12</v>
      </c>
      <c r="B234" s="450">
        <v>261691</v>
      </c>
      <c r="C234" s="451">
        <v>118371</v>
      </c>
    </row>
    <row r="235" spans="1:3" s="12" customFormat="1" x14ac:dyDescent="0.25">
      <c r="A235" s="423" t="s">
        <v>82</v>
      </c>
      <c r="B235" s="451">
        <v>1026.8599999999999</v>
      </c>
      <c r="C235" s="451">
        <v>1026.8599999999999</v>
      </c>
    </row>
    <row r="236" spans="1:3" s="12" customFormat="1" x14ac:dyDescent="0.25">
      <c r="A236" s="424" t="s">
        <v>5</v>
      </c>
      <c r="B236" s="450">
        <v>4200</v>
      </c>
      <c r="C236" s="451">
        <v>1239</v>
      </c>
    </row>
    <row r="237" spans="1:3" s="12" customFormat="1" ht="25.5" x14ac:dyDescent="0.25">
      <c r="A237" s="424" t="s">
        <v>6</v>
      </c>
      <c r="B237" s="450"/>
      <c r="C237" s="451"/>
    </row>
    <row r="238" spans="1:3" s="12" customFormat="1" ht="25.5" x14ac:dyDescent="0.25">
      <c r="A238" s="424" t="s">
        <v>7</v>
      </c>
      <c r="B238" s="451">
        <v>112741.21</v>
      </c>
      <c r="C238" s="451" t="s">
        <v>136</v>
      </c>
    </row>
    <row r="239" spans="1:3" s="12" customFormat="1" x14ac:dyDescent="0.25">
      <c r="A239" s="14"/>
      <c r="B239" s="14"/>
      <c r="C239" s="14"/>
    </row>
    <row r="240" spans="1:3" s="12" customFormat="1" x14ac:dyDescent="0.25">
      <c r="A240" s="15" t="s">
        <v>0</v>
      </c>
      <c r="B240" s="15" t="s">
        <v>2</v>
      </c>
      <c r="C240" s="15" t="s">
        <v>3</v>
      </c>
    </row>
    <row r="241" spans="1:3" s="12" customFormat="1" x14ac:dyDescent="0.25">
      <c r="A241" s="15" t="s">
        <v>1</v>
      </c>
      <c r="B241" s="15">
        <v>2</v>
      </c>
      <c r="C241" s="15">
        <v>3</v>
      </c>
    </row>
    <row r="242" spans="1:3" s="12" customFormat="1" ht="25.5" x14ac:dyDescent="0.25">
      <c r="A242" s="3" t="s">
        <v>34</v>
      </c>
      <c r="B242" s="430">
        <f>SUM(B244:B264)</f>
        <v>48490800</v>
      </c>
      <c r="C242" s="430">
        <f>SUM(C244:C264)</f>
        <v>23336636.490000002</v>
      </c>
    </row>
    <row r="243" spans="1:3" s="12" customFormat="1" x14ac:dyDescent="0.25">
      <c r="A243" s="10" t="s">
        <v>4</v>
      </c>
      <c r="B243" s="430"/>
      <c r="C243" s="430"/>
    </row>
    <row r="244" spans="1:3" s="12" customFormat="1" x14ac:dyDescent="0.25">
      <c r="A244" s="13" t="s">
        <v>8</v>
      </c>
      <c r="B244" s="430">
        <v>27430300</v>
      </c>
      <c r="C244" s="430">
        <v>13905593.260000002</v>
      </c>
    </row>
    <row r="245" spans="1:3" s="12" customFormat="1" x14ac:dyDescent="0.25">
      <c r="A245" s="13" t="s">
        <v>13</v>
      </c>
      <c r="B245" s="430">
        <v>8400</v>
      </c>
      <c r="C245" s="430"/>
    </row>
    <row r="246" spans="1:3" s="12" customFormat="1" ht="17.25" customHeight="1" x14ac:dyDescent="0.25">
      <c r="A246" s="13" t="s">
        <v>119</v>
      </c>
      <c r="B246" s="430">
        <v>60000</v>
      </c>
      <c r="C246" s="430"/>
    </row>
    <row r="247" spans="1:3" s="12" customFormat="1" x14ac:dyDescent="0.25">
      <c r="A247" s="13" t="s">
        <v>9</v>
      </c>
      <c r="B247" s="430">
        <v>8222850</v>
      </c>
      <c r="C247" s="430">
        <v>4158089.2300000004</v>
      </c>
    </row>
    <row r="248" spans="1:3" s="12" customFormat="1" x14ac:dyDescent="0.25">
      <c r="A248" s="13" t="s">
        <v>10</v>
      </c>
      <c r="B248" s="430">
        <v>19500</v>
      </c>
      <c r="C248" s="430">
        <v>9750</v>
      </c>
    </row>
    <row r="249" spans="1:3" s="12" customFormat="1" x14ac:dyDescent="0.25">
      <c r="A249" s="13" t="s">
        <v>15</v>
      </c>
      <c r="B249" s="430">
        <v>46051.64</v>
      </c>
      <c r="C249" s="430">
        <v>23051.61</v>
      </c>
    </row>
    <row r="250" spans="1:3" s="12" customFormat="1" x14ac:dyDescent="0.25">
      <c r="A250" s="13" t="s">
        <v>33</v>
      </c>
      <c r="B250" s="430"/>
      <c r="C250" s="430"/>
    </row>
    <row r="251" spans="1:3" s="12" customFormat="1" x14ac:dyDescent="0.25">
      <c r="A251" s="13" t="s">
        <v>11</v>
      </c>
      <c r="B251" s="430">
        <v>340500</v>
      </c>
      <c r="C251" s="430">
        <v>92208.84</v>
      </c>
    </row>
    <row r="252" spans="1:3" s="12" customFormat="1" x14ac:dyDescent="0.25">
      <c r="A252" s="13" t="s">
        <v>12</v>
      </c>
      <c r="B252" s="430">
        <v>1199080</v>
      </c>
      <c r="C252" s="430">
        <v>534195.03</v>
      </c>
    </row>
    <row r="253" spans="1:3" s="12" customFormat="1" x14ac:dyDescent="0.25">
      <c r="A253" s="13" t="s">
        <v>72</v>
      </c>
      <c r="B253" s="430">
        <v>70000</v>
      </c>
      <c r="C253" s="430">
        <v>56189.57</v>
      </c>
    </row>
    <row r="254" spans="1:3" s="12" customFormat="1" x14ac:dyDescent="0.25">
      <c r="A254" s="10" t="s">
        <v>5</v>
      </c>
      <c r="B254" s="430"/>
      <c r="C254" s="430"/>
    </row>
    <row r="255" spans="1:3" s="12" customFormat="1" ht="25.5" x14ac:dyDescent="0.25">
      <c r="A255" s="10" t="s">
        <v>6</v>
      </c>
      <c r="B255" s="430">
        <v>7621132.3600000003</v>
      </c>
      <c r="C255" s="430">
        <v>1712367.67</v>
      </c>
    </row>
    <row r="256" spans="1:3" s="12" customFormat="1" ht="25.5" x14ac:dyDescent="0.25">
      <c r="A256" s="10" t="s">
        <v>137</v>
      </c>
      <c r="B256" s="451">
        <v>5650</v>
      </c>
      <c r="C256" s="451">
        <v>5650</v>
      </c>
    </row>
    <row r="257" spans="1:3" s="12" customFormat="1" x14ac:dyDescent="0.25">
      <c r="A257" s="10" t="s">
        <v>127</v>
      </c>
      <c r="B257" s="430">
        <v>2619466</v>
      </c>
      <c r="C257" s="430">
        <v>2619466</v>
      </c>
    </row>
    <row r="258" spans="1:3" s="12" customFormat="1" x14ac:dyDescent="0.25">
      <c r="A258" s="10" t="s">
        <v>138</v>
      </c>
      <c r="B258" s="451">
        <v>16000</v>
      </c>
      <c r="C258" s="451">
        <v>16000</v>
      </c>
    </row>
    <row r="259" spans="1:3" s="12" customFormat="1" x14ac:dyDescent="0.25">
      <c r="A259" s="10" t="s">
        <v>128</v>
      </c>
      <c r="B259" s="430">
        <v>560000</v>
      </c>
      <c r="C259" s="430"/>
    </row>
    <row r="260" spans="1:3" s="12" customFormat="1" ht="25.5" x14ac:dyDescent="0.25">
      <c r="A260" s="10" t="s">
        <v>129</v>
      </c>
      <c r="B260" s="430">
        <v>215900</v>
      </c>
      <c r="C260" s="430">
        <v>186601.28</v>
      </c>
    </row>
    <row r="261" spans="1:3" s="12" customFormat="1" x14ac:dyDescent="0.25">
      <c r="A261" s="10" t="s">
        <v>130</v>
      </c>
      <c r="B261" s="430">
        <v>5520</v>
      </c>
      <c r="C261" s="430">
        <v>5520</v>
      </c>
    </row>
    <row r="262" spans="1:3" s="12" customFormat="1" x14ac:dyDescent="0.25">
      <c r="A262" s="6" t="s">
        <v>37</v>
      </c>
      <c r="B262" s="430">
        <v>6050</v>
      </c>
      <c r="C262" s="432"/>
    </row>
    <row r="263" spans="1:3" s="12" customFormat="1" x14ac:dyDescent="0.25">
      <c r="A263" s="6" t="s">
        <v>121</v>
      </c>
      <c r="B263" s="430">
        <v>40300</v>
      </c>
      <c r="C263" s="432">
        <v>10035</v>
      </c>
    </row>
    <row r="264" spans="1:3" s="12" customFormat="1" x14ac:dyDescent="0.25">
      <c r="A264" s="6" t="s">
        <v>120</v>
      </c>
      <c r="B264" s="430">
        <v>4100</v>
      </c>
      <c r="C264" s="432">
        <v>1919</v>
      </c>
    </row>
    <row r="265" spans="1:3" s="12" customFormat="1" x14ac:dyDescent="0.25">
      <c r="A265" s="14"/>
      <c r="B265" s="14"/>
      <c r="C265" s="14"/>
    </row>
    <row r="266" spans="1:3" s="12" customFormat="1" x14ac:dyDescent="0.25">
      <c r="A266" s="15" t="s">
        <v>0</v>
      </c>
      <c r="B266" s="15" t="s">
        <v>2</v>
      </c>
      <c r="C266" s="15" t="s">
        <v>3</v>
      </c>
    </row>
    <row r="267" spans="1:3" s="12" customFormat="1" x14ac:dyDescent="0.25">
      <c r="A267" s="15" t="s">
        <v>1</v>
      </c>
      <c r="B267" s="15">
        <v>2</v>
      </c>
      <c r="C267" s="15">
        <v>3</v>
      </c>
    </row>
    <row r="268" spans="1:3" s="12" customFormat="1" ht="25.5" x14ac:dyDescent="0.25">
      <c r="A268" s="3" t="s">
        <v>39</v>
      </c>
      <c r="B268" s="8">
        <f>SUM(B270:B284)</f>
        <v>44389800</v>
      </c>
      <c r="C268" s="8">
        <f>SUM(C270:C283)</f>
        <v>22028862</v>
      </c>
    </row>
    <row r="269" spans="1:3" s="12" customFormat="1" x14ac:dyDescent="0.25">
      <c r="A269" s="10" t="s">
        <v>4</v>
      </c>
      <c r="B269" s="11"/>
      <c r="C269" s="11"/>
    </row>
    <row r="270" spans="1:3" s="12" customFormat="1" x14ac:dyDescent="0.25">
      <c r="A270" s="33" t="s">
        <v>8</v>
      </c>
      <c r="B270" s="432">
        <v>23852400</v>
      </c>
      <c r="C270" s="432">
        <v>11850000</v>
      </c>
    </row>
    <row r="271" spans="1:3" s="12" customFormat="1" x14ac:dyDescent="0.25">
      <c r="A271" s="33" t="s">
        <v>103</v>
      </c>
      <c r="B271" s="432">
        <v>119200</v>
      </c>
      <c r="C271" s="432">
        <v>15762</v>
      </c>
    </row>
    <row r="272" spans="1:3" s="12" customFormat="1" x14ac:dyDescent="0.25">
      <c r="A272" s="33" t="s">
        <v>9</v>
      </c>
      <c r="B272" s="432">
        <v>7169600</v>
      </c>
      <c r="C272" s="432">
        <v>3578700</v>
      </c>
    </row>
    <row r="273" spans="1:3" s="12" customFormat="1" x14ac:dyDescent="0.25">
      <c r="A273" s="33" t="s">
        <v>10</v>
      </c>
      <c r="B273" s="432">
        <v>66404</v>
      </c>
      <c r="C273" s="432">
        <v>45327.990000000005</v>
      </c>
    </row>
    <row r="274" spans="1:3" s="12" customFormat="1" x14ac:dyDescent="0.25">
      <c r="A274" s="33" t="s">
        <v>66</v>
      </c>
      <c r="B274" s="432"/>
      <c r="C274" s="432"/>
    </row>
    <row r="275" spans="1:3" s="12" customFormat="1" x14ac:dyDescent="0.25">
      <c r="A275" s="33" t="s">
        <v>15</v>
      </c>
      <c r="B275" s="432">
        <v>130069.03</v>
      </c>
      <c r="C275" s="432">
        <v>31277.350000000002</v>
      </c>
    </row>
    <row r="276" spans="1:3" s="12" customFormat="1" ht="23.25" x14ac:dyDescent="0.25">
      <c r="A276" s="33" t="s">
        <v>104</v>
      </c>
      <c r="B276" s="432"/>
      <c r="C276" s="432"/>
    </row>
    <row r="277" spans="1:3" s="12" customFormat="1" x14ac:dyDescent="0.25">
      <c r="A277" s="33" t="s">
        <v>11</v>
      </c>
      <c r="B277" s="432">
        <v>527880.4</v>
      </c>
      <c r="C277" s="432">
        <v>361186.29</v>
      </c>
    </row>
    <row r="278" spans="1:3" s="12" customFormat="1" x14ac:dyDescent="0.25">
      <c r="A278" s="33" t="s">
        <v>12</v>
      </c>
      <c r="B278" s="432">
        <v>649333.87</v>
      </c>
      <c r="C278" s="432">
        <v>522464.47</v>
      </c>
    </row>
    <row r="279" spans="1:3" s="12" customFormat="1" x14ac:dyDescent="0.25">
      <c r="A279" s="33" t="s">
        <v>72</v>
      </c>
      <c r="B279" s="432">
        <v>64821.15</v>
      </c>
      <c r="C279" s="432">
        <v>33452.990000000005</v>
      </c>
    </row>
    <row r="280" spans="1:3" s="12" customFormat="1" x14ac:dyDescent="0.25">
      <c r="A280" s="33" t="s">
        <v>97</v>
      </c>
      <c r="B280" s="432"/>
      <c r="C280" s="432"/>
    </row>
    <row r="281" spans="1:3" s="12" customFormat="1" x14ac:dyDescent="0.25">
      <c r="A281" s="33" t="s">
        <v>5</v>
      </c>
      <c r="B281" s="432">
        <v>46100</v>
      </c>
      <c r="C281" s="432">
        <v>16450</v>
      </c>
    </row>
    <row r="282" spans="1:3" s="12" customFormat="1" ht="23.25" x14ac:dyDescent="0.25">
      <c r="A282" s="33" t="s">
        <v>6</v>
      </c>
      <c r="B282" s="432">
        <v>7760609.9100000001</v>
      </c>
      <c r="C282" s="432">
        <v>4437557.96</v>
      </c>
    </row>
    <row r="283" spans="1:3" s="12" customFormat="1" ht="23.25" x14ac:dyDescent="0.25">
      <c r="A283" s="33" t="s">
        <v>7</v>
      </c>
      <c r="B283" s="432">
        <v>4003381.64</v>
      </c>
      <c r="C283" s="432">
        <v>1136682.95</v>
      </c>
    </row>
    <row r="284" spans="1:3" s="12" customFormat="1" x14ac:dyDescent="0.25">
      <c r="A284" s="14"/>
      <c r="B284" s="14"/>
      <c r="C284" s="14"/>
    </row>
    <row r="285" spans="1:3" s="12" customFormat="1" x14ac:dyDescent="0.25">
      <c r="A285" s="27" t="s">
        <v>0</v>
      </c>
      <c r="B285" s="27" t="s">
        <v>2</v>
      </c>
      <c r="C285" s="27" t="s">
        <v>3</v>
      </c>
    </row>
    <row r="286" spans="1:3" s="12" customFormat="1" ht="15.75" thickBot="1" x14ac:dyDescent="0.3">
      <c r="A286" s="27" t="s">
        <v>1</v>
      </c>
      <c r="B286" s="28" t="s">
        <v>40</v>
      </c>
      <c r="C286" s="28" t="s">
        <v>41</v>
      </c>
    </row>
    <row r="287" spans="1:3" s="12" customFormat="1" x14ac:dyDescent="0.25">
      <c r="A287" s="29" t="s">
        <v>42</v>
      </c>
      <c r="B287" s="81">
        <f>SUM(B289:B303)</f>
        <v>103893500</v>
      </c>
      <c r="C287" s="81">
        <f>SUM(C289:C303)</f>
        <v>37092276.149999999</v>
      </c>
    </row>
    <row r="288" spans="1:3" s="12" customFormat="1" x14ac:dyDescent="0.25">
      <c r="A288" s="31" t="s">
        <v>4</v>
      </c>
      <c r="B288" s="82"/>
      <c r="C288" s="82"/>
    </row>
    <row r="289" spans="1:3" s="12" customFormat="1" x14ac:dyDescent="0.25">
      <c r="A289" s="378" t="s">
        <v>8</v>
      </c>
      <c r="B289" s="450">
        <v>30933625</v>
      </c>
      <c r="C289" s="450">
        <v>15235430.800000001</v>
      </c>
    </row>
    <row r="290" spans="1:3" s="12" customFormat="1" x14ac:dyDescent="0.25">
      <c r="A290" s="378" t="s">
        <v>13</v>
      </c>
      <c r="B290" s="450">
        <v>405400</v>
      </c>
      <c r="C290" s="450">
        <v>97700</v>
      </c>
    </row>
    <row r="291" spans="1:3" s="12" customFormat="1" x14ac:dyDescent="0.25">
      <c r="A291" s="378" t="s">
        <v>9</v>
      </c>
      <c r="B291" s="450">
        <v>9302975</v>
      </c>
      <c r="C291" s="450">
        <v>3556981.77</v>
      </c>
    </row>
    <row r="292" spans="1:3" s="12" customFormat="1" x14ac:dyDescent="0.25">
      <c r="A292" s="378" t="s">
        <v>10</v>
      </c>
      <c r="B292" s="450">
        <v>298474.32</v>
      </c>
      <c r="C292" s="450">
        <v>152818.03</v>
      </c>
    </row>
    <row r="293" spans="1:3" s="12" customFormat="1" ht="23.25" x14ac:dyDescent="0.25">
      <c r="A293" s="378" t="s">
        <v>124</v>
      </c>
      <c r="B293" s="450">
        <v>94800</v>
      </c>
      <c r="C293" s="450">
        <v>21551.9</v>
      </c>
    </row>
    <row r="294" spans="1:3" s="12" customFormat="1" x14ac:dyDescent="0.25">
      <c r="A294" s="378" t="s">
        <v>15</v>
      </c>
      <c r="B294" s="450">
        <v>1695915.43</v>
      </c>
      <c r="C294" s="450">
        <v>903504.7</v>
      </c>
    </row>
    <row r="295" spans="1:3" s="12" customFormat="1" x14ac:dyDescent="0.25">
      <c r="A295" s="378" t="s">
        <v>91</v>
      </c>
      <c r="B295" s="450">
        <v>278000</v>
      </c>
      <c r="C295" s="450">
        <v>27000</v>
      </c>
    </row>
    <row r="296" spans="1:3" s="12" customFormat="1" x14ac:dyDescent="0.25">
      <c r="A296" s="378" t="s">
        <v>11</v>
      </c>
      <c r="B296" s="450">
        <v>6715668.1600000001</v>
      </c>
      <c r="C296" s="450">
        <v>1798383.89</v>
      </c>
    </row>
    <row r="297" spans="1:3" s="12" customFormat="1" x14ac:dyDescent="0.25">
      <c r="A297" s="378" t="s">
        <v>12</v>
      </c>
      <c r="B297" s="450">
        <v>36896716.100000001</v>
      </c>
      <c r="C297" s="450">
        <v>9515205.1199999992</v>
      </c>
    </row>
    <row r="298" spans="1:3" s="12" customFormat="1" ht="23.25" x14ac:dyDescent="0.25">
      <c r="A298" s="378" t="s">
        <v>125</v>
      </c>
      <c r="B298" s="450">
        <v>31349.55</v>
      </c>
      <c r="C298" s="450">
        <v>15934.55</v>
      </c>
    </row>
    <row r="299" spans="1:3" s="12" customFormat="1" ht="15" customHeight="1" x14ac:dyDescent="0.25">
      <c r="A299" s="378" t="s">
        <v>86</v>
      </c>
      <c r="B299" s="450">
        <v>39000</v>
      </c>
      <c r="C299" s="450">
        <v>11234.82</v>
      </c>
    </row>
    <row r="300" spans="1:3" s="12" customFormat="1" x14ac:dyDescent="0.25">
      <c r="A300" s="396"/>
      <c r="B300" s="450"/>
      <c r="C300" s="450"/>
    </row>
    <row r="301" spans="1:3" s="12" customFormat="1" x14ac:dyDescent="0.25">
      <c r="A301" s="397" t="s">
        <v>5</v>
      </c>
      <c r="B301" s="450">
        <v>179452</v>
      </c>
      <c r="C301" s="450">
        <v>47345.04</v>
      </c>
    </row>
    <row r="302" spans="1:3" s="12" customFormat="1" ht="25.5" x14ac:dyDescent="0.25">
      <c r="A302" s="377" t="s">
        <v>6</v>
      </c>
      <c r="B302" s="450">
        <v>11832773.65</v>
      </c>
      <c r="C302" s="450">
        <v>2961773.73</v>
      </c>
    </row>
    <row r="303" spans="1:3" s="12" customFormat="1" ht="26.25" thickBot="1" x14ac:dyDescent="0.3">
      <c r="A303" s="398" t="s">
        <v>7</v>
      </c>
      <c r="B303" s="450">
        <v>5189350.79</v>
      </c>
      <c r="C303" s="450">
        <v>2747411.8</v>
      </c>
    </row>
    <row r="304" spans="1:3" s="12" customFormat="1" x14ac:dyDescent="0.25">
      <c r="A304" s="309"/>
      <c r="B304" s="300"/>
      <c r="C304" s="300"/>
    </row>
    <row r="305" spans="1:3" s="12" customFormat="1" x14ac:dyDescent="0.25">
      <c r="A305" s="27" t="s">
        <v>0</v>
      </c>
      <c r="B305" s="27" t="s">
        <v>2</v>
      </c>
      <c r="C305" s="27" t="s">
        <v>3</v>
      </c>
    </row>
    <row r="306" spans="1:3" s="12" customFormat="1" ht="15.75" thickBot="1" x14ac:dyDescent="0.3">
      <c r="A306" s="27" t="s">
        <v>1</v>
      </c>
      <c r="B306" s="28" t="s">
        <v>40</v>
      </c>
      <c r="C306" s="28" t="s">
        <v>41</v>
      </c>
    </row>
    <row r="307" spans="1:3" s="12" customFormat="1" x14ac:dyDescent="0.25">
      <c r="A307" s="42" t="s">
        <v>45</v>
      </c>
      <c r="B307" s="87">
        <f>SUM(B309:B321)</f>
        <v>118776700</v>
      </c>
      <c r="C307" s="87">
        <f>SUM(C309:C321)</f>
        <v>46168945.230000004</v>
      </c>
    </row>
    <row r="308" spans="1:3" s="12" customFormat="1" x14ac:dyDescent="0.25">
      <c r="A308" s="44" t="s">
        <v>4</v>
      </c>
      <c r="B308" s="88"/>
      <c r="C308" s="88"/>
    </row>
    <row r="309" spans="1:3" s="12" customFormat="1" x14ac:dyDescent="0.25">
      <c r="A309" s="284" t="s">
        <v>8</v>
      </c>
      <c r="B309" s="430">
        <v>18768050</v>
      </c>
      <c r="C309" s="430">
        <v>8862266.7400000002</v>
      </c>
    </row>
    <row r="310" spans="1:3" s="12" customFormat="1" x14ac:dyDescent="0.25">
      <c r="A310" s="346" t="s">
        <v>47</v>
      </c>
      <c r="B310" s="430"/>
      <c r="C310" s="430"/>
    </row>
    <row r="311" spans="1:3" s="12" customFormat="1" x14ac:dyDescent="0.25">
      <c r="A311" s="284" t="s">
        <v>9</v>
      </c>
      <c r="B311" s="430">
        <v>5667950</v>
      </c>
      <c r="C311" s="430">
        <v>2410867.8199999998</v>
      </c>
    </row>
    <row r="312" spans="1:3" s="12" customFormat="1" x14ac:dyDescent="0.25">
      <c r="A312" s="284" t="s">
        <v>10</v>
      </c>
      <c r="B312" s="430">
        <v>97000</v>
      </c>
      <c r="C312" s="430">
        <v>39612.94</v>
      </c>
    </row>
    <row r="313" spans="1:3" s="12" customFormat="1" x14ac:dyDescent="0.25">
      <c r="A313" s="284" t="s">
        <v>44</v>
      </c>
      <c r="B313" s="430"/>
      <c r="C313" s="430"/>
    </row>
    <row r="314" spans="1:3" s="12" customFormat="1" x14ac:dyDescent="0.25">
      <c r="A314" s="284" t="s">
        <v>15</v>
      </c>
      <c r="B314" s="430">
        <v>377700</v>
      </c>
      <c r="C314" s="430">
        <v>151089.4</v>
      </c>
    </row>
    <row r="315" spans="1:3" s="12" customFormat="1" x14ac:dyDescent="0.25">
      <c r="A315" s="284" t="s">
        <v>72</v>
      </c>
      <c r="B315" s="430">
        <v>35000</v>
      </c>
      <c r="C315" s="430">
        <v>4298.21</v>
      </c>
    </row>
    <row r="316" spans="1:3" s="12" customFormat="1" x14ac:dyDescent="0.25">
      <c r="A316" s="284" t="s">
        <v>11</v>
      </c>
      <c r="B316" s="430">
        <v>33166662.199999999</v>
      </c>
      <c r="C316" s="430">
        <v>14210585.18</v>
      </c>
    </row>
    <row r="317" spans="1:3" s="12" customFormat="1" x14ac:dyDescent="0.25">
      <c r="A317" s="284" t="s">
        <v>12</v>
      </c>
      <c r="B317" s="430">
        <v>27385689.800000001</v>
      </c>
      <c r="C317" s="430">
        <v>6789751.0999999996</v>
      </c>
    </row>
    <row r="318" spans="1:3" s="12" customFormat="1" x14ac:dyDescent="0.25">
      <c r="A318" s="285" t="s">
        <v>5</v>
      </c>
      <c r="B318" s="430">
        <v>11808058</v>
      </c>
      <c r="C318" s="430">
        <v>2801078</v>
      </c>
    </row>
    <row r="319" spans="1:3" s="12" customFormat="1" ht="25.5" x14ac:dyDescent="0.25">
      <c r="A319" s="285" t="s">
        <v>6</v>
      </c>
      <c r="B319" s="430">
        <v>17790733</v>
      </c>
      <c r="C319" s="430">
        <v>8789784.5999999996</v>
      </c>
    </row>
    <row r="320" spans="1:3" s="12" customFormat="1" ht="25.5" x14ac:dyDescent="0.25">
      <c r="A320" s="285" t="s">
        <v>7</v>
      </c>
      <c r="B320" s="430">
        <v>3679857</v>
      </c>
      <c r="C320" s="430">
        <v>2109611.2400000002</v>
      </c>
    </row>
    <row r="321" spans="1:3" s="12" customFormat="1" x14ac:dyDescent="0.25">
      <c r="A321" s="286"/>
      <c r="B321" s="89"/>
      <c r="C321" s="89"/>
    </row>
    <row r="322" spans="1:3" s="12" customFormat="1" x14ac:dyDescent="0.25">
      <c r="A322" s="311"/>
      <c r="B322" s="312"/>
      <c r="C322" s="312"/>
    </row>
    <row r="323" spans="1:3" s="12" customFormat="1" x14ac:dyDescent="0.25">
      <c r="A323" s="27" t="s">
        <v>0</v>
      </c>
      <c r="B323" s="27" t="s">
        <v>2</v>
      </c>
      <c r="C323" s="27" t="s">
        <v>3</v>
      </c>
    </row>
    <row r="324" spans="1:3" s="12" customFormat="1" ht="15.75" thickBot="1" x14ac:dyDescent="0.3">
      <c r="A324" s="27" t="s">
        <v>1</v>
      </c>
      <c r="B324" s="28" t="s">
        <v>40</v>
      </c>
      <c r="C324" s="28" t="s">
        <v>41</v>
      </c>
    </row>
    <row r="325" spans="1:3" s="12" customFormat="1" x14ac:dyDescent="0.25">
      <c r="A325" s="3" t="s">
        <v>46</v>
      </c>
      <c r="B325" s="43">
        <f>SUM(B327:B338)</f>
        <v>9730500</v>
      </c>
      <c r="C325" s="43">
        <f>SUM(C327:C338)</f>
        <v>3489685.0733800004</v>
      </c>
    </row>
    <row r="326" spans="1:3" s="12" customFormat="1" x14ac:dyDescent="0.25">
      <c r="A326" s="10" t="s">
        <v>4</v>
      </c>
      <c r="B326" s="50"/>
      <c r="C326" s="50"/>
    </row>
    <row r="327" spans="1:3" s="12" customFormat="1" x14ac:dyDescent="0.25">
      <c r="A327" s="13" t="s">
        <v>8</v>
      </c>
      <c r="B327" s="51">
        <v>4200000</v>
      </c>
      <c r="C327" s="51">
        <v>2115977.29</v>
      </c>
    </row>
    <row r="328" spans="1:3" s="12" customFormat="1" x14ac:dyDescent="0.25">
      <c r="A328" s="13" t="s">
        <v>47</v>
      </c>
      <c r="B328" s="51">
        <v>204294</v>
      </c>
      <c r="C328" s="51"/>
    </row>
    <row r="329" spans="1:3" s="12" customFormat="1" x14ac:dyDescent="0.25">
      <c r="A329" s="13" t="s">
        <v>9</v>
      </c>
      <c r="B329" s="51">
        <v>1268400</v>
      </c>
      <c r="C329" s="51">
        <v>635401.14338000002</v>
      </c>
    </row>
    <row r="330" spans="1:3" s="12" customFormat="1" x14ac:dyDescent="0.25">
      <c r="A330" s="13" t="s">
        <v>10</v>
      </c>
      <c r="B330" s="51">
        <v>67200</v>
      </c>
      <c r="C330" s="51">
        <v>25665.489999999998</v>
      </c>
    </row>
    <row r="331" spans="1:3" s="12" customFormat="1" x14ac:dyDescent="0.25">
      <c r="A331" s="13" t="s">
        <v>44</v>
      </c>
      <c r="B331" s="51"/>
      <c r="C331" s="51"/>
    </row>
    <row r="332" spans="1:3" s="12" customFormat="1" x14ac:dyDescent="0.25">
      <c r="A332" s="13" t="s">
        <v>15</v>
      </c>
      <c r="B332" s="51">
        <v>90000</v>
      </c>
      <c r="C332" s="51">
        <v>71368.41</v>
      </c>
    </row>
    <row r="333" spans="1:3" s="12" customFormat="1" x14ac:dyDescent="0.25">
      <c r="A333" s="13" t="s">
        <v>11</v>
      </c>
      <c r="B333" s="51">
        <v>1457000</v>
      </c>
      <c r="C333" s="51">
        <v>35145.339999999997</v>
      </c>
    </row>
    <row r="334" spans="1:3" s="12" customFormat="1" x14ac:dyDescent="0.25">
      <c r="A334" s="13" t="s">
        <v>12</v>
      </c>
      <c r="B334" s="51">
        <v>2235200</v>
      </c>
      <c r="C334" s="51">
        <v>582442.4</v>
      </c>
    </row>
    <row r="335" spans="1:3" s="12" customFormat="1" x14ac:dyDescent="0.25">
      <c r="A335" s="13" t="s">
        <v>72</v>
      </c>
      <c r="B335" s="51">
        <v>10000</v>
      </c>
      <c r="C335" s="51">
        <v>9975</v>
      </c>
    </row>
    <row r="336" spans="1:3" s="12" customFormat="1" x14ac:dyDescent="0.25">
      <c r="A336" s="10" t="s">
        <v>5</v>
      </c>
      <c r="B336" s="51">
        <v>6</v>
      </c>
      <c r="C336" s="51"/>
    </row>
    <row r="337" spans="1:3" s="12" customFormat="1" ht="25.5" x14ac:dyDescent="0.25">
      <c r="A337" s="10" t="s">
        <v>6</v>
      </c>
      <c r="B337" s="51">
        <v>68000</v>
      </c>
      <c r="C337" s="51">
        <v>3000</v>
      </c>
    </row>
    <row r="338" spans="1:3" s="12" customFormat="1" ht="25.5" x14ac:dyDescent="0.25">
      <c r="A338" s="10" t="s">
        <v>7</v>
      </c>
      <c r="B338" s="51">
        <v>130400</v>
      </c>
      <c r="C338" s="51">
        <v>10710</v>
      </c>
    </row>
    <row r="339" spans="1:3" s="12" customFormat="1" x14ac:dyDescent="0.25">
      <c r="A339" s="272"/>
      <c r="B339" s="313"/>
      <c r="C339" s="313"/>
    </row>
    <row r="340" spans="1:3" s="12" customFormat="1" x14ac:dyDescent="0.25">
      <c r="A340" s="27" t="s">
        <v>0</v>
      </c>
      <c r="B340" s="27" t="s">
        <v>2</v>
      </c>
      <c r="C340" s="27" t="s">
        <v>3</v>
      </c>
    </row>
    <row r="341" spans="1:3" s="12" customFormat="1" ht="15.75" thickBot="1" x14ac:dyDescent="0.3">
      <c r="A341" s="27" t="s">
        <v>1</v>
      </c>
      <c r="B341" s="28" t="s">
        <v>40</v>
      </c>
      <c r="C341" s="28" t="s">
        <v>41</v>
      </c>
    </row>
    <row r="342" spans="1:3" s="12" customFormat="1" x14ac:dyDescent="0.25">
      <c r="A342" s="29" t="s">
        <v>48</v>
      </c>
      <c r="B342" s="43">
        <f>SUM(B344:B355)</f>
        <v>17414600</v>
      </c>
      <c r="C342" s="43">
        <f>SUM(C344:C355)</f>
        <v>10042492.390000001</v>
      </c>
    </row>
    <row r="343" spans="1:3" s="12" customFormat="1" x14ac:dyDescent="0.25">
      <c r="A343" s="55" t="s">
        <v>4</v>
      </c>
      <c r="B343" s="90"/>
      <c r="C343" s="90"/>
    </row>
    <row r="344" spans="1:3" s="12" customFormat="1" x14ac:dyDescent="0.25">
      <c r="A344" s="10" t="s">
        <v>8</v>
      </c>
      <c r="B344" s="51">
        <v>8838100</v>
      </c>
      <c r="C344" s="51">
        <v>4416762.75</v>
      </c>
    </row>
    <row r="345" spans="1:3" s="12" customFormat="1" x14ac:dyDescent="0.25">
      <c r="A345" s="10" t="s">
        <v>116</v>
      </c>
      <c r="B345" s="51">
        <v>10000</v>
      </c>
      <c r="C345" s="51">
        <v>2400</v>
      </c>
    </row>
    <row r="346" spans="1:3" s="12" customFormat="1" ht="25.5" x14ac:dyDescent="0.25">
      <c r="A346" s="10" t="s">
        <v>117</v>
      </c>
      <c r="B346" s="51">
        <v>2668800</v>
      </c>
      <c r="C346" s="51">
        <v>1321776.02</v>
      </c>
    </row>
    <row r="347" spans="1:3" s="12" customFormat="1" x14ac:dyDescent="0.25">
      <c r="A347" s="10" t="s">
        <v>10</v>
      </c>
      <c r="B347" s="51">
        <v>80000</v>
      </c>
      <c r="C347" s="51">
        <v>43372.78</v>
      </c>
    </row>
    <row r="348" spans="1:3" s="12" customFormat="1" x14ac:dyDescent="0.25">
      <c r="A348" s="10" t="s">
        <v>44</v>
      </c>
      <c r="B348" s="51">
        <v>0</v>
      </c>
      <c r="C348" s="51"/>
    </row>
    <row r="349" spans="1:3" s="12" customFormat="1" x14ac:dyDescent="0.25">
      <c r="A349" s="10" t="s">
        <v>15</v>
      </c>
      <c r="B349" s="51">
        <v>410000</v>
      </c>
      <c r="C349" s="51">
        <v>260806.9</v>
      </c>
    </row>
    <row r="350" spans="1:3" s="12" customFormat="1" x14ac:dyDescent="0.25">
      <c r="A350" s="10" t="s">
        <v>11</v>
      </c>
      <c r="B350" s="51">
        <v>2267700</v>
      </c>
      <c r="C350" s="51">
        <v>1632310.58</v>
      </c>
    </row>
    <row r="351" spans="1:3" s="12" customFormat="1" x14ac:dyDescent="0.25">
      <c r="A351" s="10" t="s">
        <v>12</v>
      </c>
      <c r="B351" s="51">
        <v>915000</v>
      </c>
      <c r="C351" s="51">
        <v>752322</v>
      </c>
    </row>
    <row r="352" spans="1:3" s="12" customFormat="1" ht="25.5" x14ac:dyDescent="0.25">
      <c r="A352" s="10" t="s">
        <v>118</v>
      </c>
      <c r="B352" s="51">
        <v>6000</v>
      </c>
      <c r="C352" s="51"/>
    </row>
    <row r="353" spans="1:3" s="12" customFormat="1" x14ac:dyDescent="0.25">
      <c r="A353" s="10" t="s">
        <v>5</v>
      </c>
      <c r="B353" s="51">
        <v>4000</v>
      </c>
      <c r="C353" s="51">
        <v>971</v>
      </c>
    </row>
    <row r="354" spans="1:3" s="12" customFormat="1" x14ac:dyDescent="0.25">
      <c r="A354" s="10" t="s">
        <v>87</v>
      </c>
      <c r="B354" s="51">
        <v>915000</v>
      </c>
      <c r="C354" s="51">
        <v>374025.67</v>
      </c>
    </row>
    <row r="355" spans="1:3" x14ac:dyDescent="0.25">
      <c r="A355" s="10" t="s">
        <v>88</v>
      </c>
      <c r="B355" s="51">
        <v>1300000</v>
      </c>
      <c r="C355" s="51">
        <v>1237744.69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8"/>
  <sheetViews>
    <sheetView zoomScaleNormal="100" workbookViewId="0">
      <selection activeCell="F12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35" width="9.140625" style="7"/>
    <col min="136" max="136" width="20.140625" style="7" customWidth="1"/>
    <col min="137" max="137" width="4" style="7" customWidth="1"/>
    <col min="138" max="138" width="19.5703125" style="7" customWidth="1"/>
    <col min="139" max="146" width="11" style="7" customWidth="1"/>
    <col min="147" max="391" width="9.140625" style="7"/>
    <col min="392" max="392" width="20.140625" style="7" customWidth="1"/>
    <col min="393" max="393" width="4" style="7" customWidth="1"/>
    <col min="394" max="394" width="19.5703125" style="7" customWidth="1"/>
    <col min="395" max="402" width="11" style="7" customWidth="1"/>
    <col min="403" max="647" width="9.140625" style="7"/>
    <col min="648" max="648" width="20.140625" style="7" customWidth="1"/>
    <col min="649" max="649" width="4" style="7" customWidth="1"/>
    <col min="650" max="650" width="19.5703125" style="7" customWidth="1"/>
    <col min="651" max="658" width="11" style="7" customWidth="1"/>
    <col min="659" max="903" width="9.140625" style="7"/>
    <col min="904" max="904" width="20.140625" style="7" customWidth="1"/>
    <col min="905" max="905" width="4" style="7" customWidth="1"/>
    <col min="906" max="906" width="19.5703125" style="7" customWidth="1"/>
    <col min="907" max="914" width="11" style="7" customWidth="1"/>
    <col min="915" max="1159" width="9.140625" style="7"/>
    <col min="1160" max="1160" width="20.140625" style="7" customWidth="1"/>
    <col min="1161" max="1161" width="4" style="7" customWidth="1"/>
    <col min="1162" max="1162" width="19.5703125" style="7" customWidth="1"/>
    <col min="1163" max="1170" width="11" style="7" customWidth="1"/>
    <col min="1171" max="1415" width="9.140625" style="7"/>
    <col min="1416" max="1416" width="20.140625" style="7" customWidth="1"/>
    <col min="1417" max="1417" width="4" style="7" customWidth="1"/>
    <col min="1418" max="1418" width="19.5703125" style="7" customWidth="1"/>
    <col min="1419" max="1426" width="11" style="7" customWidth="1"/>
    <col min="1427" max="1671" width="9.140625" style="7"/>
    <col min="1672" max="1672" width="20.140625" style="7" customWidth="1"/>
    <col min="1673" max="1673" width="4" style="7" customWidth="1"/>
    <col min="1674" max="1674" width="19.5703125" style="7" customWidth="1"/>
    <col min="1675" max="1682" width="11" style="7" customWidth="1"/>
    <col min="1683" max="1927" width="9.140625" style="7"/>
    <col min="1928" max="1928" width="20.140625" style="7" customWidth="1"/>
    <col min="1929" max="1929" width="4" style="7" customWidth="1"/>
    <col min="1930" max="1930" width="19.5703125" style="7" customWidth="1"/>
    <col min="1931" max="1938" width="11" style="7" customWidth="1"/>
    <col min="1939" max="2183" width="9.140625" style="7"/>
    <col min="2184" max="2184" width="20.140625" style="7" customWidth="1"/>
    <col min="2185" max="2185" width="4" style="7" customWidth="1"/>
    <col min="2186" max="2186" width="19.5703125" style="7" customWidth="1"/>
    <col min="2187" max="2194" width="11" style="7" customWidth="1"/>
    <col min="2195" max="2439" width="9.140625" style="7"/>
    <col min="2440" max="2440" width="20.140625" style="7" customWidth="1"/>
    <col min="2441" max="2441" width="4" style="7" customWidth="1"/>
    <col min="2442" max="2442" width="19.5703125" style="7" customWidth="1"/>
    <col min="2443" max="2450" width="11" style="7" customWidth="1"/>
    <col min="2451" max="2695" width="9.140625" style="7"/>
    <col min="2696" max="2696" width="20.140625" style="7" customWidth="1"/>
    <col min="2697" max="2697" width="4" style="7" customWidth="1"/>
    <col min="2698" max="2698" width="19.5703125" style="7" customWidth="1"/>
    <col min="2699" max="2706" width="11" style="7" customWidth="1"/>
    <col min="2707" max="2951" width="9.140625" style="7"/>
    <col min="2952" max="2952" width="20.140625" style="7" customWidth="1"/>
    <col min="2953" max="2953" width="4" style="7" customWidth="1"/>
    <col min="2954" max="2954" width="19.5703125" style="7" customWidth="1"/>
    <col min="2955" max="2962" width="11" style="7" customWidth="1"/>
    <col min="2963" max="3207" width="9.140625" style="7"/>
    <col min="3208" max="3208" width="20.140625" style="7" customWidth="1"/>
    <col min="3209" max="3209" width="4" style="7" customWidth="1"/>
    <col min="3210" max="3210" width="19.5703125" style="7" customWidth="1"/>
    <col min="3211" max="3218" width="11" style="7" customWidth="1"/>
    <col min="3219" max="3463" width="9.140625" style="7"/>
    <col min="3464" max="3464" width="20.140625" style="7" customWidth="1"/>
    <col min="3465" max="3465" width="4" style="7" customWidth="1"/>
    <col min="3466" max="3466" width="19.5703125" style="7" customWidth="1"/>
    <col min="3467" max="3474" width="11" style="7" customWidth="1"/>
    <col min="3475" max="3719" width="9.140625" style="7"/>
    <col min="3720" max="3720" width="20.140625" style="7" customWidth="1"/>
    <col min="3721" max="3721" width="4" style="7" customWidth="1"/>
    <col min="3722" max="3722" width="19.5703125" style="7" customWidth="1"/>
    <col min="3723" max="3730" width="11" style="7" customWidth="1"/>
    <col min="3731" max="3975" width="9.140625" style="7"/>
    <col min="3976" max="3976" width="20.140625" style="7" customWidth="1"/>
    <col min="3977" max="3977" width="4" style="7" customWidth="1"/>
    <col min="3978" max="3978" width="19.5703125" style="7" customWidth="1"/>
    <col min="3979" max="3986" width="11" style="7" customWidth="1"/>
    <col min="3987" max="4231" width="9.140625" style="7"/>
    <col min="4232" max="4232" width="20.140625" style="7" customWidth="1"/>
    <col min="4233" max="4233" width="4" style="7" customWidth="1"/>
    <col min="4234" max="4234" width="19.5703125" style="7" customWidth="1"/>
    <col min="4235" max="4242" width="11" style="7" customWidth="1"/>
    <col min="4243" max="4487" width="9.140625" style="7"/>
    <col min="4488" max="4488" width="20.140625" style="7" customWidth="1"/>
    <col min="4489" max="4489" width="4" style="7" customWidth="1"/>
    <col min="4490" max="4490" width="19.5703125" style="7" customWidth="1"/>
    <col min="4491" max="4498" width="11" style="7" customWidth="1"/>
    <col min="4499" max="4743" width="9.140625" style="7"/>
    <col min="4744" max="4744" width="20.140625" style="7" customWidth="1"/>
    <col min="4745" max="4745" width="4" style="7" customWidth="1"/>
    <col min="4746" max="4746" width="19.5703125" style="7" customWidth="1"/>
    <col min="4747" max="4754" width="11" style="7" customWidth="1"/>
    <col min="4755" max="4999" width="9.140625" style="7"/>
    <col min="5000" max="5000" width="20.140625" style="7" customWidth="1"/>
    <col min="5001" max="5001" width="4" style="7" customWidth="1"/>
    <col min="5002" max="5002" width="19.5703125" style="7" customWidth="1"/>
    <col min="5003" max="5010" width="11" style="7" customWidth="1"/>
    <col min="5011" max="5255" width="9.140625" style="7"/>
    <col min="5256" max="5256" width="20.140625" style="7" customWidth="1"/>
    <col min="5257" max="5257" width="4" style="7" customWidth="1"/>
    <col min="5258" max="5258" width="19.5703125" style="7" customWidth="1"/>
    <col min="5259" max="5266" width="11" style="7" customWidth="1"/>
    <col min="5267" max="5511" width="9.140625" style="7"/>
    <col min="5512" max="5512" width="20.140625" style="7" customWidth="1"/>
    <col min="5513" max="5513" width="4" style="7" customWidth="1"/>
    <col min="5514" max="5514" width="19.5703125" style="7" customWidth="1"/>
    <col min="5515" max="5522" width="11" style="7" customWidth="1"/>
    <col min="5523" max="5767" width="9.140625" style="7"/>
    <col min="5768" max="5768" width="20.140625" style="7" customWidth="1"/>
    <col min="5769" max="5769" width="4" style="7" customWidth="1"/>
    <col min="5770" max="5770" width="19.5703125" style="7" customWidth="1"/>
    <col min="5771" max="5778" width="11" style="7" customWidth="1"/>
    <col min="5779" max="6023" width="9.140625" style="7"/>
    <col min="6024" max="6024" width="20.140625" style="7" customWidth="1"/>
    <col min="6025" max="6025" width="4" style="7" customWidth="1"/>
    <col min="6026" max="6026" width="19.5703125" style="7" customWidth="1"/>
    <col min="6027" max="6034" width="11" style="7" customWidth="1"/>
    <col min="6035" max="6279" width="9.140625" style="7"/>
    <col min="6280" max="6280" width="20.140625" style="7" customWidth="1"/>
    <col min="6281" max="6281" width="4" style="7" customWidth="1"/>
    <col min="6282" max="6282" width="19.5703125" style="7" customWidth="1"/>
    <col min="6283" max="6290" width="11" style="7" customWidth="1"/>
    <col min="6291" max="6535" width="9.140625" style="7"/>
    <col min="6536" max="6536" width="20.140625" style="7" customWidth="1"/>
    <col min="6537" max="6537" width="4" style="7" customWidth="1"/>
    <col min="6538" max="6538" width="19.5703125" style="7" customWidth="1"/>
    <col min="6539" max="6546" width="11" style="7" customWidth="1"/>
    <col min="6547" max="6791" width="9.140625" style="7"/>
    <col min="6792" max="6792" width="20.140625" style="7" customWidth="1"/>
    <col min="6793" max="6793" width="4" style="7" customWidth="1"/>
    <col min="6794" max="6794" width="19.5703125" style="7" customWidth="1"/>
    <col min="6795" max="6802" width="11" style="7" customWidth="1"/>
    <col min="6803" max="7047" width="9.140625" style="7"/>
    <col min="7048" max="7048" width="20.140625" style="7" customWidth="1"/>
    <col min="7049" max="7049" width="4" style="7" customWidth="1"/>
    <col min="7050" max="7050" width="19.5703125" style="7" customWidth="1"/>
    <col min="7051" max="7058" width="11" style="7" customWidth="1"/>
    <col min="7059" max="7303" width="9.140625" style="7"/>
    <col min="7304" max="7304" width="20.140625" style="7" customWidth="1"/>
    <col min="7305" max="7305" width="4" style="7" customWidth="1"/>
    <col min="7306" max="7306" width="19.5703125" style="7" customWidth="1"/>
    <col min="7307" max="7314" width="11" style="7" customWidth="1"/>
    <col min="7315" max="7559" width="9.140625" style="7"/>
    <col min="7560" max="7560" width="20.140625" style="7" customWidth="1"/>
    <col min="7561" max="7561" width="4" style="7" customWidth="1"/>
    <col min="7562" max="7562" width="19.5703125" style="7" customWidth="1"/>
    <col min="7563" max="7570" width="11" style="7" customWidth="1"/>
    <col min="7571" max="7815" width="9.140625" style="7"/>
    <col min="7816" max="7816" width="20.140625" style="7" customWidth="1"/>
    <col min="7817" max="7817" width="4" style="7" customWidth="1"/>
    <col min="7818" max="7818" width="19.5703125" style="7" customWidth="1"/>
    <col min="7819" max="7826" width="11" style="7" customWidth="1"/>
    <col min="7827" max="8071" width="9.140625" style="7"/>
    <col min="8072" max="8072" width="20.140625" style="7" customWidth="1"/>
    <col min="8073" max="8073" width="4" style="7" customWidth="1"/>
    <col min="8074" max="8074" width="19.5703125" style="7" customWidth="1"/>
    <col min="8075" max="8082" width="11" style="7" customWidth="1"/>
    <col min="8083" max="8327" width="9.140625" style="7"/>
    <col min="8328" max="8328" width="20.140625" style="7" customWidth="1"/>
    <col min="8329" max="8329" width="4" style="7" customWidth="1"/>
    <col min="8330" max="8330" width="19.5703125" style="7" customWidth="1"/>
    <col min="8331" max="8338" width="11" style="7" customWidth="1"/>
    <col min="8339" max="8583" width="9.140625" style="7"/>
    <col min="8584" max="8584" width="20.140625" style="7" customWidth="1"/>
    <col min="8585" max="8585" width="4" style="7" customWidth="1"/>
    <col min="8586" max="8586" width="19.5703125" style="7" customWidth="1"/>
    <col min="8587" max="8594" width="11" style="7" customWidth="1"/>
    <col min="8595" max="8839" width="9.140625" style="7"/>
    <col min="8840" max="8840" width="20.140625" style="7" customWidth="1"/>
    <col min="8841" max="8841" width="4" style="7" customWidth="1"/>
    <col min="8842" max="8842" width="19.5703125" style="7" customWidth="1"/>
    <col min="8843" max="8850" width="11" style="7" customWidth="1"/>
    <col min="8851" max="9095" width="9.140625" style="7"/>
    <col min="9096" max="9096" width="20.140625" style="7" customWidth="1"/>
    <col min="9097" max="9097" width="4" style="7" customWidth="1"/>
    <col min="9098" max="9098" width="19.5703125" style="7" customWidth="1"/>
    <col min="9099" max="9106" width="11" style="7" customWidth="1"/>
    <col min="9107" max="9351" width="9.140625" style="7"/>
    <col min="9352" max="9352" width="20.140625" style="7" customWidth="1"/>
    <col min="9353" max="9353" width="4" style="7" customWidth="1"/>
    <col min="9354" max="9354" width="19.5703125" style="7" customWidth="1"/>
    <col min="9355" max="9362" width="11" style="7" customWidth="1"/>
    <col min="9363" max="9607" width="9.140625" style="7"/>
    <col min="9608" max="9608" width="20.140625" style="7" customWidth="1"/>
    <col min="9609" max="9609" width="4" style="7" customWidth="1"/>
    <col min="9610" max="9610" width="19.5703125" style="7" customWidth="1"/>
    <col min="9611" max="9618" width="11" style="7" customWidth="1"/>
    <col min="9619" max="9863" width="9.140625" style="7"/>
    <col min="9864" max="9864" width="20.140625" style="7" customWidth="1"/>
    <col min="9865" max="9865" width="4" style="7" customWidth="1"/>
    <col min="9866" max="9866" width="19.5703125" style="7" customWidth="1"/>
    <col min="9867" max="9874" width="11" style="7" customWidth="1"/>
    <col min="9875" max="10119" width="9.140625" style="7"/>
    <col min="10120" max="10120" width="20.140625" style="7" customWidth="1"/>
    <col min="10121" max="10121" width="4" style="7" customWidth="1"/>
    <col min="10122" max="10122" width="19.5703125" style="7" customWidth="1"/>
    <col min="10123" max="10130" width="11" style="7" customWidth="1"/>
    <col min="10131" max="10375" width="9.140625" style="7"/>
    <col min="10376" max="10376" width="20.140625" style="7" customWidth="1"/>
    <col min="10377" max="10377" width="4" style="7" customWidth="1"/>
    <col min="10378" max="10378" width="19.5703125" style="7" customWidth="1"/>
    <col min="10379" max="10386" width="11" style="7" customWidth="1"/>
    <col min="10387" max="10631" width="9.140625" style="7"/>
    <col min="10632" max="10632" width="20.140625" style="7" customWidth="1"/>
    <col min="10633" max="10633" width="4" style="7" customWidth="1"/>
    <col min="10634" max="10634" width="19.5703125" style="7" customWidth="1"/>
    <col min="10635" max="10642" width="11" style="7" customWidth="1"/>
    <col min="10643" max="10887" width="9.140625" style="7"/>
    <col min="10888" max="10888" width="20.140625" style="7" customWidth="1"/>
    <col min="10889" max="10889" width="4" style="7" customWidth="1"/>
    <col min="10890" max="10890" width="19.5703125" style="7" customWidth="1"/>
    <col min="10891" max="10898" width="11" style="7" customWidth="1"/>
    <col min="10899" max="11143" width="9.140625" style="7"/>
    <col min="11144" max="11144" width="20.140625" style="7" customWidth="1"/>
    <col min="11145" max="11145" width="4" style="7" customWidth="1"/>
    <col min="11146" max="11146" width="19.5703125" style="7" customWidth="1"/>
    <col min="11147" max="11154" width="11" style="7" customWidth="1"/>
    <col min="11155" max="11399" width="9.140625" style="7"/>
    <col min="11400" max="11400" width="20.140625" style="7" customWidth="1"/>
    <col min="11401" max="11401" width="4" style="7" customWidth="1"/>
    <col min="11402" max="11402" width="19.5703125" style="7" customWidth="1"/>
    <col min="11403" max="11410" width="11" style="7" customWidth="1"/>
    <col min="11411" max="11655" width="9.140625" style="7"/>
    <col min="11656" max="11656" width="20.140625" style="7" customWidth="1"/>
    <col min="11657" max="11657" width="4" style="7" customWidth="1"/>
    <col min="11658" max="11658" width="19.5703125" style="7" customWidth="1"/>
    <col min="11659" max="11666" width="11" style="7" customWidth="1"/>
    <col min="11667" max="11911" width="9.140625" style="7"/>
    <col min="11912" max="11912" width="20.140625" style="7" customWidth="1"/>
    <col min="11913" max="11913" width="4" style="7" customWidth="1"/>
    <col min="11914" max="11914" width="19.5703125" style="7" customWidth="1"/>
    <col min="11915" max="11922" width="11" style="7" customWidth="1"/>
    <col min="11923" max="12167" width="9.140625" style="7"/>
    <col min="12168" max="12168" width="20.140625" style="7" customWidth="1"/>
    <col min="12169" max="12169" width="4" style="7" customWidth="1"/>
    <col min="12170" max="12170" width="19.5703125" style="7" customWidth="1"/>
    <col min="12171" max="12178" width="11" style="7" customWidth="1"/>
    <col min="12179" max="12423" width="9.140625" style="7"/>
    <col min="12424" max="12424" width="20.140625" style="7" customWidth="1"/>
    <col min="12425" max="12425" width="4" style="7" customWidth="1"/>
    <col min="12426" max="12426" width="19.5703125" style="7" customWidth="1"/>
    <col min="12427" max="12434" width="11" style="7" customWidth="1"/>
    <col min="12435" max="12679" width="9.140625" style="7"/>
    <col min="12680" max="12680" width="20.140625" style="7" customWidth="1"/>
    <col min="12681" max="12681" width="4" style="7" customWidth="1"/>
    <col min="12682" max="12682" width="19.5703125" style="7" customWidth="1"/>
    <col min="12683" max="12690" width="11" style="7" customWidth="1"/>
    <col min="12691" max="12935" width="9.140625" style="7"/>
    <col min="12936" max="12936" width="20.140625" style="7" customWidth="1"/>
    <col min="12937" max="12937" width="4" style="7" customWidth="1"/>
    <col min="12938" max="12938" width="19.5703125" style="7" customWidth="1"/>
    <col min="12939" max="12946" width="11" style="7" customWidth="1"/>
    <col min="12947" max="13191" width="9.140625" style="7"/>
    <col min="13192" max="13192" width="20.140625" style="7" customWidth="1"/>
    <col min="13193" max="13193" width="4" style="7" customWidth="1"/>
    <col min="13194" max="13194" width="19.5703125" style="7" customWidth="1"/>
    <col min="13195" max="13202" width="11" style="7" customWidth="1"/>
    <col min="13203" max="13447" width="9.140625" style="7"/>
    <col min="13448" max="13448" width="20.140625" style="7" customWidth="1"/>
    <col min="13449" max="13449" width="4" style="7" customWidth="1"/>
    <col min="13450" max="13450" width="19.5703125" style="7" customWidth="1"/>
    <col min="13451" max="13458" width="11" style="7" customWidth="1"/>
    <col min="13459" max="13703" width="9.140625" style="7"/>
    <col min="13704" max="13704" width="20.140625" style="7" customWidth="1"/>
    <col min="13705" max="13705" width="4" style="7" customWidth="1"/>
    <col min="13706" max="13706" width="19.5703125" style="7" customWidth="1"/>
    <col min="13707" max="13714" width="11" style="7" customWidth="1"/>
    <col min="13715" max="13959" width="9.140625" style="7"/>
    <col min="13960" max="13960" width="20.140625" style="7" customWidth="1"/>
    <col min="13961" max="13961" width="4" style="7" customWidth="1"/>
    <col min="13962" max="13962" width="19.5703125" style="7" customWidth="1"/>
    <col min="13963" max="13970" width="11" style="7" customWidth="1"/>
    <col min="13971" max="14215" width="9.140625" style="7"/>
    <col min="14216" max="14216" width="20.140625" style="7" customWidth="1"/>
    <col min="14217" max="14217" width="4" style="7" customWidth="1"/>
    <col min="14218" max="14218" width="19.5703125" style="7" customWidth="1"/>
    <col min="14219" max="14226" width="11" style="7" customWidth="1"/>
    <col min="14227" max="14471" width="9.140625" style="7"/>
    <col min="14472" max="14472" width="20.140625" style="7" customWidth="1"/>
    <col min="14473" max="14473" width="4" style="7" customWidth="1"/>
    <col min="14474" max="14474" width="19.5703125" style="7" customWidth="1"/>
    <col min="14475" max="14482" width="11" style="7" customWidth="1"/>
    <col min="14483" max="14727" width="9.140625" style="7"/>
    <col min="14728" max="14728" width="20.140625" style="7" customWidth="1"/>
    <col min="14729" max="14729" width="4" style="7" customWidth="1"/>
    <col min="14730" max="14730" width="19.5703125" style="7" customWidth="1"/>
    <col min="14731" max="14738" width="11" style="7" customWidth="1"/>
    <col min="14739" max="14983" width="9.140625" style="7"/>
    <col min="14984" max="14984" width="20.140625" style="7" customWidth="1"/>
    <col min="14985" max="14985" width="4" style="7" customWidth="1"/>
    <col min="14986" max="14986" width="19.5703125" style="7" customWidth="1"/>
    <col min="14987" max="14994" width="11" style="7" customWidth="1"/>
    <col min="14995" max="15239" width="9.140625" style="7"/>
    <col min="15240" max="15240" width="20.140625" style="7" customWidth="1"/>
    <col min="15241" max="15241" width="4" style="7" customWidth="1"/>
    <col min="15242" max="15242" width="19.5703125" style="7" customWidth="1"/>
    <col min="15243" max="15250" width="11" style="7" customWidth="1"/>
    <col min="15251" max="15495" width="9.140625" style="7"/>
    <col min="15496" max="15496" width="20.140625" style="7" customWidth="1"/>
    <col min="15497" max="15497" width="4" style="7" customWidth="1"/>
    <col min="15498" max="15498" width="19.5703125" style="7" customWidth="1"/>
    <col min="15499" max="15506" width="11" style="7" customWidth="1"/>
    <col min="15507" max="15751" width="9.140625" style="7"/>
    <col min="15752" max="15752" width="20.140625" style="7" customWidth="1"/>
    <col min="15753" max="15753" width="4" style="7" customWidth="1"/>
    <col min="15754" max="15754" width="19.5703125" style="7" customWidth="1"/>
    <col min="15755" max="15762" width="11" style="7" customWidth="1"/>
    <col min="15763" max="16007" width="9.140625" style="7"/>
    <col min="16008" max="16008" width="20.140625" style="7" customWidth="1"/>
    <col min="16009" max="16009" width="4" style="7" customWidth="1"/>
    <col min="16010" max="16010" width="19.5703125" style="7" customWidth="1"/>
    <col min="16011" max="16018" width="11" style="7" customWidth="1"/>
    <col min="16019" max="16384" width="9.140625" style="7"/>
  </cols>
  <sheetData>
    <row r="1" spans="1:3" ht="30" customHeight="1" x14ac:dyDescent="0.25">
      <c r="A1" s="641" t="s">
        <v>139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36">
        <f>SUM(B7:B21)</f>
        <v>94258100</v>
      </c>
      <c r="C5" s="436">
        <f>SUM(C7:C21)</f>
        <v>65629456.590000004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438" t="s">
        <v>8</v>
      </c>
      <c r="B7" s="453">
        <v>19663000</v>
      </c>
      <c r="C7" s="453">
        <v>12734580.17</v>
      </c>
    </row>
    <row r="8" spans="1:3" s="12" customFormat="1" ht="23.25" x14ac:dyDescent="0.25">
      <c r="A8" s="438" t="s">
        <v>76</v>
      </c>
      <c r="B8" s="453">
        <v>35000</v>
      </c>
      <c r="C8" s="453">
        <v>6450.03</v>
      </c>
    </row>
    <row r="9" spans="1:3" s="12" customFormat="1" x14ac:dyDescent="0.25">
      <c r="A9" s="438" t="s">
        <v>13</v>
      </c>
      <c r="B9" s="453">
        <v>706200</v>
      </c>
      <c r="C9" s="453">
        <v>3600</v>
      </c>
    </row>
    <row r="10" spans="1:3" s="12" customFormat="1" x14ac:dyDescent="0.25">
      <c r="A10" s="438" t="s">
        <v>9</v>
      </c>
      <c r="B10" s="453">
        <v>5948800</v>
      </c>
      <c r="C10" s="453">
        <v>3805180.86</v>
      </c>
    </row>
    <row r="11" spans="1:3" s="12" customFormat="1" x14ac:dyDescent="0.25">
      <c r="A11" s="438" t="s">
        <v>10</v>
      </c>
      <c r="B11" s="453">
        <v>139900</v>
      </c>
      <c r="C11" s="453">
        <v>46351.43</v>
      </c>
    </row>
    <row r="12" spans="1:3" s="12" customFormat="1" x14ac:dyDescent="0.25">
      <c r="A12" s="438" t="s">
        <v>15</v>
      </c>
      <c r="B12" s="453">
        <v>201000</v>
      </c>
      <c r="C12" s="453">
        <v>99376.04</v>
      </c>
    </row>
    <row r="13" spans="1:3" s="12" customFormat="1" ht="23.25" x14ac:dyDescent="0.25">
      <c r="A13" s="438" t="s">
        <v>14</v>
      </c>
      <c r="B13" s="453"/>
      <c r="C13" s="453"/>
    </row>
    <row r="14" spans="1:3" s="12" customFormat="1" x14ac:dyDescent="0.25">
      <c r="A14" s="438" t="s">
        <v>16</v>
      </c>
      <c r="B14" s="453">
        <v>0</v>
      </c>
      <c r="C14" s="453">
        <v>0</v>
      </c>
    </row>
    <row r="15" spans="1:3" s="12" customFormat="1" x14ac:dyDescent="0.25">
      <c r="A15" s="438" t="s">
        <v>11</v>
      </c>
      <c r="B15" s="453">
        <v>18882200</v>
      </c>
      <c r="C15" s="453">
        <v>10749529.16</v>
      </c>
    </row>
    <row r="16" spans="1:3" s="12" customFormat="1" x14ac:dyDescent="0.25">
      <c r="A16" s="438" t="s">
        <v>12</v>
      </c>
      <c r="B16" s="453">
        <v>17217281.469999999</v>
      </c>
      <c r="C16" s="453">
        <v>10876061.67</v>
      </c>
    </row>
    <row r="17" spans="1:3" s="12" customFormat="1" ht="30" customHeight="1" x14ac:dyDescent="0.25">
      <c r="A17" s="438" t="s">
        <v>77</v>
      </c>
      <c r="B17" s="453">
        <v>118000</v>
      </c>
      <c r="C17" s="453">
        <v>16610.669999999998</v>
      </c>
    </row>
    <row r="18" spans="1:3" s="12" customFormat="1" x14ac:dyDescent="0.25">
      <c r="A18" s="438" t="s">
        <v>78</v>
      </c>
      <c r="B18" s="453">
        <v>0</v>
      </c>
      <c r="C18" s="453">
        <v>0</v>
      </c>
    </row>
    <row r="19" spans="1:3" s="12" customFormat="1" x14ac:dyDescent="0.25">
      <c r="A19" s="439" t="s">
        <v>5</v>
      </c>
      <c r="B19" s="453">
        <v>45110.53</v>
      </c>
      <c r="C19" s="453">
        <v>38471.17</v>
      </c>
    </row>
    <row r="20" spans="1:3" s="12" customFormat="1" ht="25.5" x14ac:dyDescent="0.25">
      <c r="A20" s="439" t="s">
        <v>6</v>
      </c>
      <c r="B20" s="453">
        <v>18427000</v>
      </c>
      <c r="C20" s="453">
        <v>14908188.060000001</v>
      </c>
    </row>
    <row r="21" spans="1:3" s="12" customFormat="1" ht="25.5" x14ac:dyDescent="0.25">
      <c r="A21" s="439" t="s">
        <v>7</v>
      </c>
      <c r="B21" s="453">
        <v>12874608</v>
      </c>
      <c r="C21" s="453">
        <v>12345057.33</v>
      </c>
    </row>
    <row r="22" spans="1:3" s="12" customFormat="1" x14ac:dyDescent="0.25">
      <c r="A22" s="272"/>
      <c r="B22" s="305"/>
      <c r="C22" s="305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36">
        <f>SUM(B28:B41)</f>
        <v>70767350.579999998</v>
      </c>
      <c r="C26" s="436">
        <f>SUM(C28:C41)</f>
        <v>33007584.279999997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438" t="s">
        <v>8</v>
      </c>
      <c r="B28" s="463">
        <v>40470224</v>
      </c>
      <c r="C28" s="463">
        <v>19905173.07</v>
      </c>
    </row>
    <row r="29" spans="1:3" s="12" customFormat="1" x14ac:dyDescent="0.25">
      <c r="A29" s="438" t="s">
        <v>13</v>
      </c>
      <c r="B29" s="463">
        <v>2400</v>
      </c>
      <c r="C29" s="463">
        <v>2400</v>
      </c>
    </row>
    <row r="30" spans="1:3" s="12" customFormat="1" x14ac:dyDescent="0.25">
      <c r="A30" s="438" t="s">
        <v>9</v>
      </c>
      <c r="B30" s="463">
        <v>12220006</v>
      </c>
      <c r="C30" s="463">
        <v>5947429.9500000002</v>
      </c>
    </row>
    <row r="31" spans="1:3" s="12" customFormat="1" x14ac:dyDescent="0.25">
      <c r="A31" s="438" t="s">
        <v>81</v>
      </c>
      <c r="B31" s="463">
        <v>19000</v>
      </c>
      <c r="C31" s="463">
        <v>8897.43</v>
      </c>
    </row>
    <row r="32" spans="1:3" s="12" customFormat="1" x14ac:dyDescent="0.25">
      <c r="A32" s="438" t="s">
        <v>10</v>
      </c>
      <c r="B32" s="463">
        <v>154774</v>
      </c>
      <c r="C32" s="463">
        <v>76302.289999999994</v>
      </c>
    </row>
    <row r="33" spans="1:3" s="12" customFormat="1" ht="23.25" x14ac:dyDescent="0.25">
      <c r="A33" s="438" t="s">
        <v>14</v>
      </c>
      <c r="B33" s="463">
        <v>23400</v>
      </c>
      <c r="C33" s="463">
        <v>23400</v>
      </c>
    </row>
    <row r="34" spans="1:3" s="12" customFormat="1" x14ac:dyDescent="0.25">
      <c r="A34" s="438" t="s">
        <v>18</v>
      </c>
      <c r="B34" s="463">
        <v>563669</v>
      </c>
      <c r="C34" s="463">
        <v>265829.06</v>
      </c>
    </row>
    <row r="35" spans="1:3" s="12" customFormat="1" x14ac:dyDescent="0.25">
      <c r="A35" s="438" t="s">
        <v>11</v>
      </c>
      <c r="B35" s="463">
        <v>513750</v>
      </c>
      <c r="C35" s="463">
        <v>283276.96999999997</v>
      </c>
    </row>
    <row r="36" spans="1:3" s="12" customFormat="1" x14ac:dyDescent="0.25">
      <c r="A36" s="438" t="s">
        <v>12</v>
      </c>
      <c r="B36" s="474">
        <v>2481233</v>
      </c>
      <c r="C36" s="474">
        <v>1143758.8500000001</v>
      </c>
    </row>
    <row r="37" spans="1:3" s="12" customFormat="1" x14ac:dyDescent="0.25">
      <c r="A37" s="438" t="s">
        <v>72</v>
      </c>
      <c r="B37" s="474">
        <v>190126</v>
      </c>
      <c r="C37" s="474">
        <v>85651.11</v>
      </c>
    </row>
    <row r="38" spans="1:3" s="12" customFormat="1" x14ac:dyDescent="0.25">
      <c r="A38" s="438"/>
      <c r="B38" s="474"/>
      <c r="C38" s="474"/>
    </row>
    <row r="39" spans="1:3" s="12" customFormat="1" x14ac:dyDescent="0.25">
      <c r="A39" s="439" t="s">
        <v>5</v>
      </c>
      <c r="B39" s="474">
        <v>720398</v>
      </c>
      <c r="C39" s="474">
        <v>360829.5</v>
      </c>
    </row>
    <row r="40" spans="1:3" s="12" customFormat="1" ht="25.5" x14ac:dyDescent="0.25">
      <c r="A40" s="439" t="s">
        <v>6</v>
      </c>
      <c r="B40" s="474">
        <v>8145260.5800000001</v>
      </c>
      <c r="C40" s="474">
        <v>1905260.25</v>
      </c>
    </row>
    <row r="41" spans="1:3" s="12" customFormat="1" ht="25.5" x14ac:dyDescent="0.25">
      <c r="A41" s="439" t="s">
        <v>7</v>
      </c>
      <c r="B41" s="474">
        <v>5263110</v>
      </c>
      <c r="C41" s="474">
        <v>2999375.8</v>
      </c>
    </row>
    <row r="42" spans="1:3" s="12" customFormat="1" x14ac:dyDescent="0.25">
      <c r="A42" s="14"/>
      <c r="B42" s="450"/>
      <c r="C42" s="450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40933500</v>
      </c>
      <c r="C45" s="8">
        <f>SUM(C47:C60)</f>
        <v>24010613.009999998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438" t="s">
        <v>8</v>
      </c>
      <c r="B47" s="454">
        <v>23937711</v>
      </c>
      <c r="C47" s="454">
        <v>12805585.310000001</v>
      </c>
    </row>
    <row r="48" spans="1:3" s="12" customFormat="1" x14ac:dyDescent="0.25">
      <c r="A48" s="438" t="s">
        <v>79</v>
      </c>
      <c r="B48" s="454">
        <v>0</v>
      </c>
      <c r="C48" s="454">
        <v>0</v>
      </c>
    </row>
    <row r="49" spans="1:3" s="12" customFormat="1" x14ac:dyDescent="0.25">
      <c r="A49" s="438" t="s">
        <v>9</v>
      </c>
      <c r="B49" s="454">
        <v>7229189</v>
      </c>
      <c r="C49" s="454">
        <v>3831101.35</v>
      </c>
    </row>
    <row r="50" spans="1:3" s="12" customFormat="1" x14ac:dyDescent="0.25">
      <c r="A50" s="438" t="s">
        <v>10</v>
      </c>
      <c r="B50" s="454">
        <v>153000</v>
      </c>
      <c r="C50" s="454">
        <v>87835.86</v>
      </c>
    </row>
    <row r="51" spans="1:3" s="12" customFormat="1" x14ac:dyDescent="0.25">
      <c r="A51" s="438" t="s">
        <v>44</v>
      </c>
      <c r="B51" s="454">
        <v>0</v>
      </c>
      <c r="C51" s="454">
        <v>0</v>
      </c>
    </row>
    <row r="52" spans="1:3" s="12" customFormat="1" x14ac:dyDescent="0.25">
      <c r="A52" s="438" t="s">
        <v>15</v>
      </c>
      <c r="B52" s="454">
        <v>230720</v>
      </c>
      <c r="C52" s="454">
        <v>155071.01999999999</v>
      </c>
    </row>
    <row r="53" spans="1:3" s="12" customFormat="1" x14ac:dyDescent="0.25">
      <c r="A53" s="438" t="s">
        <v>11</v>
      </c>
      <c r="B53" s="454">
        <v>327000</v>
      </c>
      <c r="C53" s="454">
        <v>213050</v>
      </c>
    </row>
    <row r="54" spans="1:3" s="12" customFormat="1" x14ac:dyDescent="0.25">
      <c r="A54" s="438" t="s">
        <v>12</v>
      </c>
      <c r="B54" s="454">
        <v>1379850</v>
      </c>
      <c r="C54" s="454">
        <v>896531.5</v>
      </c>
    </row>
    <row r="55" spans="1:3" s="12" customFormat="1" x14ac:dyDescent="0.25">
      <c r="A55" s="438" t="s">
        <v>72</v>
      </c>
      <c r="B55" s="454">
        <v>45000</v>
      </c>
      <c r="C55" s="454">
        <v>45000</v>
      </c>
    </row>
    <row r="56" spans="1:3" s="12" customFormat="1" x14ac:dyDescent="0.25">
      <c r="A56" s="438" t="s">
        <v>99</v>
      </c>
      <c r="B56" s="454">
        <v>0</v>
      </c>
      <c r="C56" s="454">
        <v>0</v>
      </c>
    </row>
    <row r="57" spans="1:3" s="12" customFormat="1" ht="23.25" x14ac:dyDescent="0.25">
      <c r="A57" s="438" t="s">
        <v>80</v>
      </c>
      <c r="B57" s="454">
        <v>34000</v>
      </c>
      <c r="C57" s="454">
        <v>22179.66</v>
      </c>
    </row>
    <row r="58" spans="1:3" s="12" customFormat="1" x14ac:dyDescent="0.25">
      <c r="A58" s="439" t="s">
        <v>5</v>
      </c>
      <c r="B58" s="454">
        <v>0</v>
      </c>
      <c r="C58" s="454"/>
    </row>
    <row r="59" spans="1:3" s="12" customFormat="1" ht="25.5" x14ac:dyDescent="0.25">
      <c r="A59" s="439" t="s">
        <v>6</v>
      </c>
      <c r="B59" s="454">
        <v>3835351</v>
      </c>
      <c r="C59" s="454">
        <v>3829306</v>
      </c>
    </row>
    <row r="60" spans="1:3" s="12" customFormat="1" ht="25.5" x14ac:dyDescent="0.25">
      <c r="A60" s="439" t="s">
        <v>7</v>
      </c>
      <c r="B60" s="454">
        <v>3761679</v>
      </c>
      <c r="C60" s="454">
        <v>2124952.31</v>
      </c>
    </row>
    <row r="61" spans="1:3" s="12" customFormat="1" x14ac:dyDescent="0.25">
      <c r="A61" s="10"/>
      <c r="B61" s="451"/>
      <c r="C61" s="451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36">
        <f>SUM(B66:B78)</f>
        <v>27994813.749999996</v>
      </c>
      <c r="C64" s="436">
        <f>SUM(C66:C78)</f>
        <v>16077092.190000001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438" t="s">
        <v>8</v>
      </c>
      <c r="B66" s="455">
        <v>15484195</v>
      </c>
      <c r="C66" s="455">
        <v>8050315.6699999999</v>
      </c>
    </row>
    <row r="67" spans="1:3" s="12" customFormat="1" x14ac:dyDescent="0.25">
      <c r="A67" s="438" t="s">
        <v>13</v>
      </c>
      <c r="B67" s="455">
        <v>0</v>
      </c>
      <c r="C67" s="455">
        <v>0</v>
      </c>
    </row>
    <row r="68" spans="1:3" s="12" customFormat="1" x14ac:dyDescent="0.25">
      <c r="A68" s="438" t="s">
        <v>9</v>
      </c>
      <c r="B68" s="455">
        <v>4679205</v>
      </c>
      <c r="C68" s="455">
        <v>2421463</v>
      </c>
    </row>
    <row r="69" spans="1:3" s="12" customFormat="1" x14ac:dyDescent="0.25">
      <c r="A69" s="438" t="s">
        <v>10</v>
      </c>
      <c r="B69" s="455">
        <v>36686.47</v>
      </c>
      <c r="C69" s="455">
        <v>15087.47</v>
      </c>
    </row>
    <row r="70" spans="1:3" s="12" customFormat="1" ht="23.25" x14ac:dyDescent="0.25">
      <c r="A70" s="438" t="s">
        <v>14</v>
      </c>
      <c r="B70" s="455">
        <v>0</v>
      </c>
      <c r="C70" s="455"/>
    </row>
    <row r="71" spans="1:3" s="12" customFormat="1" x14ac:dyDescent="0.25">
      <c r="A71" s="438" t="s">
        <v>21</v>
      </c>
      <c r="B71" s="455">
        <v>98361.61</v>
      </c>
      <c r="C71" s="455">
        <v>65594.11</v>
      </c>
    </row>
    <row r="72" spans="1:3" s="12" customFormat="1" x14ac:dyDescent="0.25">
      <c r="A72" s="438" t="s">
        <v>11</v>
      </c>
      <c r="B72" s="455">
        <v>1209070</v>
      </c>
      <c r="C72" s="455">
        <v>244440</v>
      </c>
    </row>
    <row r="73" spans="1:3" s="12" customFormat="1" x14ac:dyDescent="0.25">
      <c r="A73" s="438" t="s">
        <v>12</v>
      </c>
      <c r="B73" s="455">
        <v>910341.48</v>
      </c>
      <c r="C73" s="455">
        <v>414386.16</v>
      </c>
    </row>
    <row r="74" spans="1:3" s="12" customFormat="1" x14ac:dyDescent="0.25">
      <c r="A74" s="438" t="s">
        <v>135</v>
      </c>
      <c r="B74" s="455">
        <v>15000</v>
      </c>
      <c r="C74" s="455">
        <v>4072.38</v>
      </c>
    </row>
    <row r="75" spans="1:3" s="12" customFormat="1" x14ac:dyDescent="0.25">
      <c r="A75" s="438" t="s">
        <v>72</v>
      </c>
      <c r="B75" s="455">
        <v>44307.199999999997</v>
      </c>
      <c r="C75" s="455">
        <v>33717.25</v>
      </c>
    </row>
    <row r="76" spans="1:3" s="12" customFormat="1" x14ac:dyDescent="0.25">
      <c r="A76" s="439" t="s">
        <v>5</v>
      </c>
      <c r="B76" s="455">
        <v>2043.31</v>
      </c>
      <c r="C76" s="455">
        <v>1193.31</v>
      </c>
    </row>
    <row r="77" spans="1:3" s="12" customFormat="1" ht="25.5" x14ac:dyDescent="0.25">
      <c r="A77" s="439" t="s">
        <v>6</v>
      </c>
      <c r="B77" s="455">
        <v>2305351.4900000002</v>
      </c>
      <c r="C77" s="455">
        <v>2259861.4900000002</v>
      </c>
    </row>
    <row r="78" spans="1:3" s="12" customFormat="1" ht="25.5" x14ac:dyDescent="0.25">
      <c r="A78" s="439" t="s">
        <v>7</v>
      </c>
      <c r="B78" s="455">
        <v>3210252.19</v>
      </c>
      <c r="C78" s="455">
        <v>2566961.35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36">
        <f>SUM(B84:B97)</f>
        <v>66106300</v>
      </c>
      <c r="C82" s="436">
        <f>SUM(C84:C97)</f>
        <v>33753775.350000009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438" t="s">
        <v>8</v>
      </c>
      <c r="B84" s="470">
        <v>21236000</v>
      </c>
      <c r="C84" s="468">
        <v>13303485.050000003</v>
      </c>
    </row>
    <row r="85" spans="1:3" s="12" customFormat="1" x14ac:dyDescent="0.25">
      <c r="A85" s="438" t="s">
        <v>13</v>
      </c>
      <c r="B85" s="466">
        <v>3000</v>
      </c>
      <c r="C85" s="466">
        <v>1400</v>
      </c>
    </row>
    <row r="86" spans="1:3" s="12" customFormat="1" x14ac:dyDescent="0.25">
      <c r="A86" s="438" t="s">
        <v>9</v>
      </c>
      <c r="B86" s="467">
        <v>6413000</v>
      </c>
      <c r="C86" s="468">
        <v>3913366.1</v>
      </c>
    </row>
    <row r="87" spans="1:3" s="12" customFormat="1" x14ac:dyDescent="0.25">
      <c r="A87" s="438" t="s">
        <v>10</v>
      </c>
      <c r="B87" s="466">
        <v>24200</v>
      </c>
      <c r="C87" s="468">
        <v>12390.26</v>
      </c>
    </row>
    <row r="88" spans="1:3" s="12" customFormat="1" ht="23.25" x14ac:dyDescent="0.25">
      <c r="A88" s="438" t="s">
        <v>14</v>
      </c>
      <c r="B88" s="466">
        <v>70000</v>
      </c>
      <c r="C88" s="466">
        <v>18780</v>
      </c>
    </row>
    <row r="89" spans="1:3" s="12" customFormat="1" x14ac:dyDescent="0.25">
      <c r="A89" s="438" t="s">
        <v>21</v>
      </c>
      <c r="B89" s="466">
        <v>99000</v>
      </c>
      <c r="C89" s="468">
        <v>54675.28</v>
      </c>
    </row>
    <row r="90" spans="1:3" s="12" customFormat="1" x14ac:dyDescent="0.25">
      <c r="A90" s="438" t="s">
        <v>11</v>
      </c>
      <c r="B90" s="466">
        <v>67000</v>
      </c>
      <c r="C90" s="466">
        <v>9588</v>
      </c>
    </row>
    <row r="91" spans="1:3" s="12" customFormat="1" x14ac:dyDescent="0.25">
      <c r="A91" s="438" t="s">
        <v>73</v>
      </c>
      <c r="B91" s="466"/>
      <c r="C91" s="469"/>
    </row>
    <row r="92" spans="1:3" s="12" customFormat="1" x14ac:dyDescent="0.25">
      <c r="A92" s="438" t="s">
        <v>12</v>
      </c>
      <c r="B92" s="466">
        <v>16396900</v>
      </c>
      <c r="C92" s="468">
        <v>4779224.3899999997</v>
      </c>
    </row>
    <row r="93" spans="1:3" s="12" customFormat="1" x14ac:dyDescent="0.25">
      <c r="A93" s="438" t="s">
        <v>72</v>
      </c>
      <c r="B93" s="466">
        <v>75000</v>
      </c>
      <c r="C93" s="468">
        <v>63736.5</v>
      </c>
    </row>
    <row r="94" spans="1:3" s="12" customFormat="1" x14ac:dyDescent="0.25">
      <c r="A94" s="438" t="s">
        <v>94</v>
      </c>
      <c r="B94" s="466"/>
      <c r="C94" s="468"/>
    </row>
    <row r="95" spans="1:3" s="12" customFormat="1" x14ac:dyDescent="0.25">
      <c r="A95" s="439" t="s">
        <v>5</v>
      </c>
      <c r="B95" s="466">
        <v>538100</v>
      </c>
      <c r="C95" s="468">
        <v>228564.16</v>
      </c>
    </row>
    <row r="96" spans="1:3" s="12" customFormat="1" ht="25.5" x14ac:dyDescent="0.25">
      <c r="A96" s="439" t="s">
        <v>6</v>
      </c>
      <c r="B96" s="471">
        <v>6030000</v>
      </c>
      <c r="C96" s="471">
        <v>4360985</v>
      </c>
    </row>
    <row r="97" spans="1:3" s="12" customFormat="1" ht="25.5" x14ac:dyDescent="0.25">
      <c r="A97" s="439" t="s">
        <v>7</v>
      </c>
      <c r="B97" s="472">
        <v>15154100</v>
      </c>
      <c r="C97" s="473">
        <v>7007580.6099999994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36">
        <f>SUM(B103:B114)</f>
        <v>50528750</v>
      </c>
      <c r="C101" s="436">
        <f>SUM(C103:C114)</f>
        <v>30382072.629999992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438" t="s">
        <v>8</v>
      </c>
      <c r="B103" s="450">
        <v>27522475</v>
      </c>
      <c r="C103" s="450">
        <v>15872156.869999997</v>
      </c>
    </row>
    <row r="104" spans="1:3" s="12" customFormat="1" x14ac:dyDescent="0.25">
      <c r="A104" s="438" t="s">
        <v>13</v>
      </c>
      <c r="B104" s="450">
        <v>0</v>
      </c>
      <c r="C104" s="450">
        <v>0</v>
      </c>
    </row>
    <row r="105" spans="1:3" s="12" customFormat="1" x14ac:dyDescent="0.25">
      <c r="A105" s="438" t="s">
        <v>9</v>
      </c>
      <c r="B105" s="450">
        <v>8250225</v>
      </c>
      <c r="C105" s="450">
        <v>4686501.4899999993</v>
      </c>
    </row>
    <row r="106" spans="1:3" s="12" customFormat="1" x14ac:dyDescent="0.25">
      <c r="A106" s="438" t="s">
        <v>10</v>
      </c>
      <c r="B106" s="450">
        <v>285856.52</v>
      </c>
      <c r="C106" s="450">
        <v>95923.33</v>
      </c>
    </row>
    <row r="107" spans="1:3" s="12" customFormat="1" ht="23.25" x14ac:dyDescent="0.25">
      <c r="A107" s="438" t="s">
        <v>49</v>
      </c>
      <c r="B107" s="450">
        <v>90000</v>
      </c>
      <c r="C107" s="450">
        <v>38280.5</v>
      </c>
    </row>
    <row r="108" spans="1:3" s="12" customFormat="1" x14ac:dyDescent="0.25">
      <c r="A108" s="438" t="s">
        <v>21</v>
      </c>
      <c r="B108" s="450">
        <v>606346.4</v>
      </c>
      <c r="C108" s="450">
        <v>264672.64999999997</v>
      </c>
    </row>
    <row r="109" spans="1:3" s="12" customFormat="1" x14ac:dyDescent="0.25">
      <c r="A109" s="438" t="s">
        <v>11</v>
      </c>
      <c r="B109" s="450">
        <v>530426.25</v>
      </c>
      <c r="C109" s="450">
        <v>368481.08999999997</v>
      </c>
    </row>
    <row r="110" spans="1:3" s="12" customFormat="1" x14ac:dyDescent="0.25">
      <c r="A110" s="438" t="s">
        <v>12</v>
      </c>
      <c r="B110" s="450">
        <v>2784818.96</v>
      </c>
      <c r="C110" s="451">
        <v>1891492.89</v>
      </c>
    </row>
    <row r="111" spans="1:3" s="12" customFormat="1" x14ac:dyDescent="0.25">
      <c r="A111" s="438" t="s">
        <v>72</v>
      </c>
      <c r="B111" s="446">
        <v>154000</v>
      </c>
      <c r="C111" s="451">
        <v>29895.49</v>
      </c>
    </row>
    <row r="112" spans="1:3" s="12" customFormat="1" ht="14.25" customHeight="1" x14ac:dyDescent="0.25">
      <c r="A112" s="439" t="s">
        <v>5</v>
      </c>
      <c r="B112" s="446">
        <v>601896.15</v>
      </c>
      <c r="C112" s="451">
        <v>38428.15</v>
      </c>
    </row>
    <row r="113" spans="1:3" s="12" customFormat="1" ht="25.5" x14ac:dyDescent="0.25">
      <c r="A113" s="439" t="s">
        <v>6</v>
      </c>
      <c r="B113" s="446">
        <v>4432175.8</v>
      </c>
      <c r="C113" s="450">
        <v>4229734.8</v>
      </c>
    </row>
    <row r="114" spans="1:3" s="12" customFormat="1" ht="25.5" x14ac:dyDescent="0.25">
      <c r="A114" s="439" t="s">
        <v>7</v>
      </c>
      <c r="B114" s="446">
        <v>5270529.92</v>
      </c>
      <c r="C114" s="446">
        <v>2866505.37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56781100</v>
      </c>
      <c r="C118" s="8">
        <f>SUM(C120:C132)</f>
        <v>33662612.509999998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450">
        <v>29333960</v>
      </c>
      <c r="C120" s="450">
        <v>16920832.719999999</v>
      </c>
    </row>
    <row r="121" spans="1:3" s="12" customFormat="1" x14ac:dyDescent="0.25">
      <c r="A121" s="13" t="s">
        <v>13</v>
      </c>
      <c r="B121" s="450"/>
      <c r="C121" s="450"/>
    </row>
    <row r="122" spans="1:3" s="12" customFormat="1" x14ac:dyDescent="0.25">
      <c r="A122" s="13" t="s">
        <v>111</v>
      </c>
      <c r="B122" s="450">
        <v>38000</v>
      </c>
      <c r="C122" s="450">
        <v>10096.17</v>
      </c>
    </row>
    <row r="123" spans="1:3" s="12" customFormat="1" x14ac:dyDescent="0.25">
      <c r="A123" s="13" t="s">
        <v>9</v>
      </c>
      <c r="B123" s="450">
        <v>8858840</v>
      </c>
      <c r="C123" s="450">
        <v>5033593.93</v>
      </c>
    </row>
    <row r="124" spans="1:3" s="12" customFormat="1" x14ac:dyDescent="0.25">
      <c r="A124" s="13" t="s">
        <v>10</v>
      </c>
      <c r="B124" s="450">
        <v>150000</v>
      </c>
      <c r="C124" s="450">
        <v>67704.139999999985</v>
      </c>
    </row>
    <row r="125" spans="1:3" s="12" customFormat="1" ht="23.25" x14ac:dyDescent="0.25">
      <c r="A125" s="13" t="s">
        <v>14</v>
      </c>
      <c r="B125" s="450"/>
      <c r="C125" s="450"/>
    </row>
    <row r="126" spans="1:3" s="12" customFormat="1" x14ac:dyDescent="0.25">
      <c r="A126" s="13" t="s">
        <v>21</v>
      </c>
      <c r="B126" s="450">
        <v>250000</v>
      </c>
      <c r="C126" s="450">
        <v>205082.72999999992</v>
      </c>
    </row>
    <row r="127" spans="1:3" s="12" customFormat="1" x14ac:dyDescent="0.25">
      <c r="A127" s="13" t="s">
        <v>11</v>
      </c>
      <c r="B127" s="450">
        <v>287000</v>
      </c>
      <c r="C127" s="450">
        <v>118260</v>
      </c>
    </row>
    <row r="128" spans="1:3" s="12" customFormat="1" x14ac:dyDescent="0.25">
      <c r="A128" s="13" t="s">
        <v>12</v>
      </c>
      <c r="B128" s="450">
        <v>1800000</v>
      </c>
      <c r="C128" s="450">
        <v>514750</v>
      </c>
    </row>
    <row r="129" spans="1:3" s="12" customFormat="1" x14ac:dyDescent="0.25">
      <c r="A129" s="13" t="s">
        <v>72</v>
      </c>
      <c r="B129" s="450">
        <v>254000</v>
      </c>
      <c r="C129" s="450">
        <v>86330.93</v>
      </c>
    </row>
    <row r="130" spans="1:3" s="12" customFormat="1" x14ac:dyDescent="0.25">
      <c r="A130" s="10" t="s">
        <v>5</v>
      </c>
      <c r="B130" s="450"/>
      <c r="C130" s="450"/>
    </row>
    <row r="131" spans="1:3" s="12" customFormat="1" ht="25.5" x14ac:dyDescent="0.25">
      <c r="A131" s="10" t="s">
        <v>6</v>
      </c>
      <c r="B131" s="450">
        <v>8247000</v>
      </c>
      <c r="C131" s="450">
        <v>6967865.9900000002</v>
      </c>
    </row>
    <row r="132" spans="1:3" s="12" customFormat="1" ht="25.5" x14ac:dyDescent="0.25">
      <c r="A132" s="10" t="s">
        <v>7</v>
      </c>
      <c r="B132" s="450">
        <v>7562300</v>
      </c>
      <c r="C132" s="450">
        <v>3738095.9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SUM(B138:B149)</f>
        <v>49518985.670000002</v>
      </c>
      <c r="C136" s="8">
        <f>SUM(C138:C149)</f>
        <v>27781019.149999999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0" t="s">
        <v>8</v>
      </c>
      <c r="B138" s="474">
        <v>18776597</v>
      </c>
      <c r="C138" s="474">
        <v>11514537.539999999</v>
      </c>
    </row>
    <row r="139" spans="1:3" s="12" customFormat="1" x14ac:dyDescent="0.25">
      <c r="A139" s="10" t="s">
        <v>112</v>
      </c>
      <c r="B139" s="474">
        <v>1200</v>
      </c>
      <c r="C139" s="474">
        <v>300</v>
      </c>
    </row>
    <row r="140" spans="1:3" s="12" customFormat="1" x14ac:dyDescent="0.25">
      <c r="A140" s="10" t="s">
        <v>9</v>
      </c>
      <c r="B140" s="474">
        <v>5674743</v>
      </c>
      <c r="C140" s="474">
        <v>3746186.37</v>
      </c>
    </row>
    <row r="141" spans="1:3" s="12" customFormat="1" x14ac:dyDescent="0.25">
      <c r="A141" s="10" t="s">
        <v>123</v>
      </c>
      <c r="B141" s="474">
        <v>20000</v>
      </c>
      <c r="C141" s="474">
        <v>0</v>
      </c>
    </row>
    <row r="142" spans="1:3" s="12" customFormat="1" x14ac:dyDescent="0.25">
      <c r="A142" s="10" t="s">
        <v>10</v>
      </c>
      <c r="B142" s="474">
        <v>73200</v>
      </c>
      <c r="C142" s="474">
        <v>40162.67</v>
      </c>
    </row>
    <row r="143" spans="1:3" s="12" customFormat="1" ht="18" customHeight="1" x14ac:dyDescent="0.25">
      <c r="A143" s="10" t="s">
        <v>30</v>
      </c>
      <c r="B143" s="474">
        <v>365000</v>
      </c>
      <c r="C143" s="474">
        <v>153043.66</v>
      </c>
    </row>
    <row r="144" spans="1:3" s="12" customFormat="1" x14ac:dyDescent="0.25">
      <c r="A144" s="12" t="s">
        <v>11</v>
      </c>
      <c r="B144" s="474">
        <v>25000</v>
      </c>
      <c r="C144" s="474">
        <v>154079.06</v>
      </c>
    </row>
    <row r="145" spans="1:3" s="12" customFormat="1" x14ac:dyDescent="0.25">
      <c r="A145" s="10" t="s">
        <v>12</v>
      </c>
      <c r="B145" s="474">
        <v>3980700</v>
      </c>
      <c r="C145" s="474">
        <v>1527616.02</v>
      </c>
    </row>
    <row r="146" spans="1:3" s="12" customFormat="1" ht="25.5" x14ac:dyDescent="0.25">
      <c r="A146" s="10" t="s">
        <v>101</v>
      </c>
      <c r="B146" s="474">
        <v>150000</v>
      </c>
      <c r="C146" s="474">
        <v>50790.34</v>
      </c>
    </row>
    <row r="147" spans="1:3" s="12" customFormat="1" x14ac:dyDescent="0.25">
      <c r="A147" s="10" t="s">
        <v>5</v>
      </c>
      <c r="B147" s="474">
        <v>177800</v>
      </c>
      <c r="C147" s="474">
        <v>10128.25</v>
      </c>
    </row>
    <row r="148" spans="1:3" s="12" customFormat="1" ht="25.5" x14ac:dyDescent="0.25">
      <c r="A148" s="10" t="s">
        <v>6</v>
      </c>
      <c r="B148" s="474">
        <v>8866000</v>
      </c>
      <c r="C148" s="474">
        <v>6821497</v>
      </c>
    </row>
    <row r="149" spans="1:3" s="12" customFormat="1" ht="25.5" x14ac:dyDescent="0.25">
      <c r="A149" s="10" t="s">
        <v>7</v>
      </c>
      <c r="B149" s="474">
        <v>11408745.67</v>
      </c>
      <c r="C149" s="474">
        <v>3762678.24</v>
      </c>
    </row>
    <row r="150" spans="1:3" s="12" customFormat="1" x14ac:dyDescent="0.25">
      <c r="A150" s="14"/>
      <c r="B150" s="14"/>
      <c r="C150" s="14"/>
    </row>
    <row r="151" spans="1:3" s="12" customFormat="1" x14ac:dyDescent="0.25">
      <c r="A151" s="21" t="s">
        <v>0</v>
      </c>
      <c r="B151" s="21" t="s">
        <v>2</v>
      </c>
      <c r="C151" s="21" t="s">
        <v>3</v>
      </c>
    </row>
    <row r="152" spans="1:3" s="12" customFormat="1" x14ac:dyDescent="0.25">
      <c r="A152" s="21" t="s">
        <v>1</v>
      </c>
      <c r="B152" s="21">
        <v>2</v>
      </c>
      <c r="C152" s="21">
        <v>3</v>
      </c>
    </row>
    <row r="153" spans="1:3" s="12" customFormat="1" x14ac:dyDescent="0.25">
      <c r="A153" s="4" t="s">
        <v>27</v>
      </c>
      <c r="B153" s="76">
        <f>SUM(B155:B167)</f>
        <v>68989500</v>
      </c>
      <c r="C153" s="76">
        <f>SUM(C155:C167)</f>
        <v>52865217.82</v>
      </c>
    </row>
    <row r="154" spans="1:3" s="12" customFormat="1" x14ac:dyDescent="0.25">
      <c r="A154" s="23" t="s">
        <v>4</v>
      </c>
      <c r="B154" s="77"/>
      <c r="C154" s="77"/>
    </row>
    <row r="155" spans="1:3" s="12" customFormat="1" x14ac:dyDescent="0.25">
      <c r="A155" s="264" t="s">
        <v>8</v>
      </c>
      <c r="B155" s="329">
        <v>40932950</v>
      </c>
      <c r="C155" s="329">
        <v>36396502.109999999</v>
      </c>
    </row>
    <row r="156" spans="1:3" s="12" customFormat="1" ht="23.25" x14ac:dyDescent="0.25">
      <c r="A156" s="264" t="s">
        <v>140</v>
      </c>
      <c r="B156" s="329">
        <v>6070000</v>
      </c>
    </row>
    <row r="157" spans="1:3" s="12" customFormat="1" x14ac:dyDescent="0.25">
      <c r="A157" s="264" t="s">
        <v>83</v>
      </c>
      <c r="B157" s="329">
        <v>6305200</v>
      </c>
      <c r="C157" s="329">
        <v>3414624.5500000003</v>
      </c>
    </row>
    <row r="158" spans="1:3" s="12" customFormat="1" x14ac:dyDescent="0.25">
      <c r="A158" s="264" t="s">
        <v>9</v>
      </c>
      <c r="B158" s="329">
        <v>12361750</v>
      </c>
      <c r="C158" s="329">
        <v>10672153.210000001</v>
      </c>
    </row>
    <row r="159" spans="1:3" s="12" customFormat="1" x14ac:dyDescent="0.25">
      <c r="A159" s="264" t="s">
        <v>10</v>
      </c>
      <c r="B159" s="329">
        <v>93200</v>
      </c>
      <c r="C159" s="329">
        <v>58163.719999999994</v>
      </c>
    </row>
    <row r="160" spans="1:3" s="12" customFormat="1" x14ac:dyDescent="0.25">
      <c r="A160" s="264" t="s">
        <v>15</v>
      </c>
      <c r="B160" s="329">
        <v>720420</v>
      </c>
      <c r="C160" s="329">
        <v>408509.92</v>
      </c>
    </row>
    <row r="161" spans="1:3" s="12" customFormat="1" ht="23.25" x14ac:dyDescent="0.25">
      <c r="A161" s="264" t="s">
        <v>14</v>
      </c>
      <c r="B161" s="329"/>
      <c r="C161" s="329"/>
    </row>
    <row r="162" spans="1:3" s="12" customFormat="1" x14ac:dyDescent="0.25">
      <c r="A162" s="264" t="s">
        <v>11</v>
      </c>
      <c r="B162" s="329">
        <v>311300</v>
      </c>
      <c r="C162" s="329">
        <v>232480</v>
      </c>
    </row>
    <row r="163" spans="1:3" s="12" customFormat="1" x14ac:dyDescent="0.25">
      <c r="A163" s="264" t="s">
        <v>12</v>
      </c>
      <c r="B163" s="329">
        <v>654500</v>
      </c>
      <c r="C163" s="329">
        <v>386753.06</v>
      </c>
    </row>
    <row r="164" spans="1:3" s="12" customFormat="1" x14ac:dyDescent="0.25">
      <c r="A164" s="264" t="s">
        <v>74</v>
      </c>
      <c r="B164" s="329"/>
      <c r="C164" s="329">
        <v>0</v>
      </c>
    </row>
    <row r="165" spans="1:3" s="12" customFormat="1" x14ac:dyDescent="0.25">
      <c r="A165" s="265" t="s">
        <v>5</v>
      </c>
      <c r="B165" s="329">
        <v>60700</v>
      </c>
      <c r="C165" s="329">
        <v>0</v>
      </c>
    </row>
    <row r="166" spans="1:3" s="12" customFormat="1" ht="25.5" x14ac:dyDescent="0.25">
      <c r="A166" s="265" t="s">
        <v>6</v>
      </c>
      <c r="B166" s="329">
        <v>0</v>
      </c>
      <c r="C166" s="329">
        <v>0</v>
      </c>
    </row>
    <row r="167" spans="1:3" s="12" customFormat="1" ht="25.5" x14ac:dyDescent="0.25">
      <c r="A167" s="265" t="s">
        <v>7</v>
      </c>
      <c r="B167" s="329">
        <v>1479480</v>
      </c>
      <c r="C167" s="329">
        <v>1296031.25</v>
      </c>
    </row>
    <row r="168" spans="1:3" s="12" customFormat="1" x14ac:dyDescent="0.25">
      <c r="A168" s="287"/>
      <c r="B168" s="329"/>
      <c r="C168" s="329"/>
    </row>
    <row r="169" spans="1:3" s="12" customFormat="1" x14ac:dyDescent="0.25">
      <c r="A169" s="14"/>
      <c r="B169" s="329"/>
      <c r="C169" s="329"/>
    </row>
    <row r="170" spans="1:3" s="12" customFormat="1" x14ac:dyDescent="0.25">
      <c r="A170" s="15" t="s">
        <v>0</v>
      </c>
      <c r="B170" s="15" t="s">
        <v>2</v>
      </c>
      <c r="C170" s="15" t="s">
        <v>3</v>
      </c>
    </row>
    <row r="171" spans="1:3" s="12" customFormat="1" x14ac:dyDescent="0.25">
      <c r="A171" s="15" t="s">
        <v>1</v>
      </c>
      <c r="B171" s="15">
        <v>2</v>
      </c>
      <c r="C171" s="15">
        <v>3</v>
      </c>
    </row>
    <row r="172" spans="1:3" s="12" customFormat="1" x14ac:dyDescent="0.25">
      <c r="A172" s="3" t="s">
        <v>28</v>
      </c>
      <c r="B172" s="436">
        <f>SUM(B174:B185)</f>
        <v>22571900.000000004</v>
      </c>
      <c r="C172" s="436">
        <f>SUM(C174:C185)</f>
        <v>13755630.58</v>
      </c>
    </row>
    <row r="173" spans="1:3" s="12" customFormat="1" x14ac:dyDescent="0.25">
      <c r="A173" s="10" t="s">
        <v>4</v>
      </c>
      <c r="B173" s="259"/>
      <c r="C173" s="259"/>
    </row>
    <row r="174" spans="1:3" s="12" customFormat="1" x14ac:dyDescent="0.25">
      <c r="A174" s="438" t="s">
        <v>8</v>
      </c>
      <c r="B174" s="464">
        <v>14868000</v>
      </c>
      <c r="C174" s="464">
        <v>8861352.5999999996</v>
      </c>
    </row>
    <row r="175" spans="1:3" s="12" customFormat="1" x14ac:dyDescent="0.25">
      <c r="A175" s="438" t="s">
        <v>95</v>
      </c>
      <c r="B175" s="464">
        <v>25000</v>
      </c>
      <c r="C175" s="464">
        <v>13568.79</v>
      </c>
    </row>
    <row r="176" spans="1:3" s="12" customFormat="1" x14ac:dyDescent="0.25">
      <c r="A176" s="438" t="s">
        <v>13</v>
      </c>
      <c r="B176" s="464"/>
      <c r="C176" s="464"/>
    </row>
    <row r="177" spans="1:3" s="12" customFormat="1" x14ac:dyDescent="0.25">
      <c r="A177" s="438" t="s">
        <v>9</v>
      </c>
      <c r="B177" s="464">
        <v>4497500</v>
      </c>
      <c r="C177" s="465">
        <v>2643109.9500000002</v>
      </c>
    </row>
    <row r="178" spans="1:3" s="12" customFormat="1" x14ac:dyDescent="0.25">
      <c r="A178" s="438" t="s">
        <v>10</v>
      </c>
      <c r="B178" s="464"/>
      <c r="C178" s="464"/>
    </row>
    <row r="179" spans="1:3" s="12" customFormat="1" ht="23.25" x14ac:dyDescent="0.25">
      <c r="A179" s="438" t="s">
        <v>14</v>
      </c>
      <c r="B179" s="464"/>
      <c r="C179" s="464"/>
    </row>
    <row r="180" spans="1:3" s="12" customFormat="1" x14ac:dyDescent="0.25">
      <c r="A180" s="438" t="s">
        <v>11</v>
      </c>
      <c r="B180" s="464">
        <v>453100</v>
      </c>
      <c r="C180" s="464">
        <v>364518</v>
      </c>
    </row>
    <row r="181" spans="1:3" s="12" customFormat="1" x14ac:dyDescent="0.25">
      <c r="A181" s="438" t="s">
        <v>12</v>
      </c>
      <c r="B181" s="464">
        <v>432707.35</v>
      </c>
      <c r="C181" s="464">
        <v>346904</v>
      </c>
    </row>
    <row r="182" spans="1:3" s="12" customFormat="1" x14ac:dyDescent="0.25">
      <c r="A182" s="438" t="s">
        <v>72</v>
      </c>
      <c r="B182" s="464">
        <v>79147.210000000006</v>
      </c>
      <c r="C182" s="464">
        <v>2592</v>
      </c>
    </row>
    <row r="183" spans="1:3" s="12" customFormat="1" x14ac:dyDescent="0.25">
      <c r="A183" s="439" t="s">
        <v>5</v>
      </c>
      <c r="B183" s="464">
        <v>0</v>
      </c>
      <c r="C183" s="464"/>
    </row>
    <row r="184" spans="1:3" s="12" customFormat="1" ht="25.5" x14ac:dyDescent="0.25">
      <c r="A184" s="439" t="s">
        <v>6</v>
      </c>
      <c r="B184" s="464">
        <v>714186.44</v>
      </c>
      <c r="C184" s="464">
        <v>714186.44</v>
      </c>
    </row>
    <row r="185" spans="1:3" s="12" customFormat="1" ht="25.5" x14ac:dyDescent="0.25">
      <c r="A185" s="439" t="s">
        <v>7</v>
      </c>
      <c r="B185" s="464">
        <v>1502259</v>
      </c>
      <c r="C185" s="464">
        <v>809398.8</v>
      </c>
    </row>
    <row r="186" spans="1:3" s="12" customFormat="1" x14ac:dyDescent="0.25">
      <c r="A186" s="14"/>
      <c r="B186" s="14"/>
      <c r="C186" s="14"/>
    </row>
    <row r="187" spans="1:3" s="12" customFormat="1" x14ac:dyDescent="0.25">
      <c r="A187" s="15" t="s">
        <v>0</v>
      </c>
      <c r="B187" s="15" t="s">
        <v>2</v>
      </c>
      <c r="C187" s="15" t="s">
        <v>3</v>
      </c>
    </row>
    <row r="188" spans="1:3" s="12" customFormat="1" x14ac:dyDescent="0.25">
      <c r="A188" s="15" t="s">
        <v>1</v>
      </c>
      <c r="B188" s="15">
        <v>2</v>
      </c>
      <c r="C188" s="15">
        <v>3</v>
      </c>
    </row>
    <row r="189" spans="1:3" s="12" customFormat="1" x14ac:dyDescent="0.25">
      <c r="A189" s="3" t="s">
        <v>29</v>
      </c>
      <c r="B189" s="8">
        <f>SUM(B191:B204)</f>
        <v>21243100</v>
      </c>
      <c r="C189" s="8">
        <f>SUM(C191:C204)</f>
        <v>12176325.380000001</v>
      </c>
    </row>
    <row r="190" spans="1:3" s="12" customFormat="1" x14ac:dyDescent="0.25">
      <c r="A190" s="10" t="s">
        <v>4</v>
      </c>
      <c r="B190" s="11"/>
      <c r="C190" s="11">
        <v>0</v>
      </c>
    </row>
    <row r="191" spans="1:3" s="12" customFormat="1" x14ac:dyDescent="0.25">
      <c r="A191" s="456" t="s">
        <v>8</v>
      </c>
      <c r="B191" s="464">
        <v>10564650.16</v>
      </c>
      <c r="C191" s="464">
        <v>6247265.29</v>
      </c>
    </row>
    <row r="192" spans="1:3" s="12" customFormat="1" ht="23.25" x14ac:dyDescent="0.25">
      <c r="A192" s="456" t="s">
        <v>76</v>
      </c>
      <c r="B192" s="464">
        <v>378142.79</v>
      </c>
      <c r="C192" s="464">
        <v>350607.43</v>
      </c>
    </row>
    <row r="193" spans="1:3" s="12" customFormat="1" ht="23.25" x14ac:dyDescent="0.25">
      <c r="A193" s="456" t="s">
        <v>133</v>
      </c>
      <c r="B193" s="464">
        <v>343683.05</v>
      </c>
      <c r="C193" s="464">
        <v>343683.05</v>
      </c>
    </row>
    <row r="194" spans="1:3" s="12" customFormat="1" x14ac:dyDescent="0.25">
      <c r="A194" s="456" t="s">
        <v>9</v>
      </c>
      <c r="B194" s="464">
        <v>3190524</v>
      </c>
      <c r="C194" s="464">
        <v>1872366.93</v>
      </c>
    </row>
    <row r="195" spans="1:3" s="12" customFormat="1" x14ac:dyDescent="0.25">
      <c r="A195" s="456" t="s">
        <v>10</v>
      </c>
      <c r="B195" s="464">
        <v>34640</v>
      </c>
      <c r="C195" s="464">
        <v>18122.169999999998</v>
      </c>
    </row>
    <row r="196" spans="1:3" s="12" customFormat="1" ht="23.25" x14ac:dyDescent="0.25">
      <c r="A196" s="456" t="s">
        <v>49</v>
      </c>
      <c r="B196" s="464">
        <v>100894.44</v>
      </c>
      <c r="C196" s="464">
        <v>49999</v>
      </c>
    </row>
    <row r="197" spans="1:3" s="12" customFormat="1" x14ac:dyDescent="0.25">
      <c r="A197" s="386" t="s">
        <v>15</v>
      </c>
      <c r="B197" s="464">
        <v>155633</v>
      </c>
      <c r="C197" s="464">
        <v>27857.89</v>
      </c>
    </row>
    <row r="198" spans="1:3" s="12" customFormat="1" x14ac:dyDescent="0.25">
      <c r="A198" s="386" t="s">
        <v>16</v>
      </c>
      <c r="B198" s="464">
        <v>358760</v>
      </c>
      <c r="C198" s="464">
        <v>214872</v>
      </c>
    </row>
    <row r="199" spans="1:3" s="12" customFormat="1" x14ac:dyDescent="0.25">
      <c r="A199" s="456" t="s">
        <v>11</v>
      </c>
      <c r="B199" s="464">
        <v>345000</v>
      </c>
      <c r="C199" s="464">
        <v>131992</v>
      </c>
    </row>
    <row r="200" spans="1:3" s="12" customFormat="1" x14ac:dyDescent="0.25">
      <c r="A200" s="456" t="s">
        <v>12</v>
      </c>
      <c r="B200" s="464">
        <v>2939526.56</v>
      </c>
      <c r="C200" s="464">
        <v>965752</v>
      </c>
    </row>
    <row r="201" spans="1:3" s="12" customFormat="1" x14ac:dyDescent="0.25">
      <c r="A201" s="457" t="s">
        <v>72</v>
      </c>
      <c r="B201" s="464">
        <v>40000</v>
      </c>
      <c r="C201" s="464">
        <v>20682.169999999998</v>
      </c>
    </row>
    <row r="202" spans="1:3" s="12" customFormat="1" x14ac:dyDescent="0.25">
      <c r="A202" s="456" t="s">
        <v>5</v>
      </c>
      <c r="B202" s="464">
        <v>66100</v>
      </c>
      <c r="C202" s="464">
        <v>14060.65</v>
      </c>
    </row>
    <row r="203" spans="1:3" s="12" customFormat="1" ht="25.5" x14ac:dyDescent="0.25">
      <c r="A203" s="457" t="s">
        <v>6</v>
      </c>
      <c r="B203" s="464">
        <v>100000</v>
      </c>
      <c r="C203" s="464">
        <v>42482</v>
      </c>
    </row>
    <row r="204" spans="1:3" s="12" customFormat="1" ht="25.5" x14ac:dyDescent="0.25">
      <c r="A204" s="457" t="s">
        <v>7</v>
      </c>
      <c r="B204" s="464">
        <v>2625546</v>
      </c>
      <c r="C204" s="464">
        <v>1876582.8</v>
      </c>
    </row>
    <row r="205" spans="1:3" s="12" customFormat="1" x14ac:dyDescent="0.25">
      <c r="A205" s="356"/>
      <c r="B205" s="305"/>
      <c r="C205" s="305"/>
    </row>
    <row r="206" spans="1:3" s="12" customFormat="1" x14ac:dyDescent="0.25">
      <c r="A206" s="14"/>
      <c r="B206" s="14"/>
      <c r="C206" s="14"/>
    </row>
    <row r="207" spans="1:3" s="12" customFormat="1" x14ac:dyDescent="0.25">
      <c r="A207" s="15" t="s">
        <v>0</v>
      </c>
      <c r="B207" s="15" t="s">
        <v>2</v>
      </c>
      <c r="C207" s="15" t="s">
        <v>3</v>
      </c>
    </row>
    <row r="208" spans="1:3" s="12" customFormat="1" x14ac:dyDescent="0.25">
      <c r="A208" s="15" t="s">
        <v>1</v>
      </c>
      <c r="B208" s="15">
        <v>2</v>
      </c>
      <c r="C208" s="15">
        <v>3</v>
      </c>
    </row>
    <row r="209" spans="1:3" s="12" customFormat="1" x14ac:dyDescent="0.25">
      <c r="A209" s="3" t="s">
        <v>36</v>
      </c>
      <c r="B209" s="436">
        <f>B211+B213+B214+B216+B217+B218+B219+B220+B221+B212+B215+B223</f>
        <v>7017630</v>
      </c>
      <c r="C209" s="436">
        <f>C211+C213+C214+C216+C217+C218+C219+C220+C221+C212+C215+C223</f>
        <v>5806094.2299999995</v>
      </c>
    </row>
    <row r="210" spans="1:3" s="12" customFormat="1" x14ac:dyDescent="0.25">
      <c r="A210" s="10" t="s">
        <v>4</v>
      </c>
      <c r="B210" s="259"/>
      <c r="C210" s="259"/>
    </row>
    <row r="211" spans="1:3" s="12" customFormat="1" x14ac:dyDescent="0.25">
      <c r="A211" s="438" t="s">
        <v>8</v>
      </c>
      <c r="B211" s="462">
        <v>4443028.43</v>
      </c>
      <c r="C211" s="462">
        <v>3552581.1</v>
      </c>
    </row>
    <row r="212" spans="1:3" s="12" customFormat="1" x14ac:dyDescent="0.25">
      <c r="A212" s="438" t="s">
        <v>13</v>
      </c>
      <c r="B212" s="462">
        <v>0</v>
      </c>
      <c r="C212" s="462"/>
    </row>
    <row r="213" spans="1:3" s="12" customFormat="1" x14ac:dyDescent="0.25">
      <c r="A213" s="438" t="s">
        <v>9</v>
      </c>
      <c r="B213" s="462">
        <v>1341794.5900000001</v>
      </c>
      <c r="C213" s="462">
        <v>1072879.1499999999</v>
      </c>
    </row>
    <row r="214" spans="1:3" s="12" customFormat="1" ht="23.25" x14ac:dyDescent="0.25">
      <c r="A214" s="438" t="s">
        <v>84</v>
      </c>
      <c r="B214" s="462">
        <v>708076.98</v>
      </c>
      <c r="C214" s="462">
        <v>805089.64</v>
      </c>
    </row>
    <row r="215" spans="1:3" s="12" customFormat="1" x14ac:dyDescent="0.25">
      <c r="A215" s="438" t="s">
        <v>10</v>
      </c>
      <c r="B215" s="462">
        <v>24110.33</v>
      </c>
      <c r="C215" s="462">
        <v>20603.009999999998</v>
      </c>
    </row>
    <row r="216" spans="1:3" s="12" customFormat="1" ht="23.25" x14ac:dyDescent="0.25">
      <c r="A216" s="438" t="s">
        <v>14</v>
      </c>
      <c r="B216" s="462">
        <v>0</v>
      </c>
      <c r="C216" s="462"/>
    </row>
    <row r="217" spans="1:3" s="12" customFormat="1" x14ac:dyDescent="0.25">
      <c r="A217" s="438" t="s">
        <v>15</v>
      </c>
      <c r="B217" s="462">
        <v>40532.879999999997</v>
      </c>
      <c r="C217" s="462">
        <v>38553.72</v>
      </c>
    </row>
    <row r="218" spans="1:3" s="12" customFormat="1" x14ac:dyDescent="0.25">
      <c r="A218" s="438" t="s">
        <v>11</v>
      </c>
      <c r="B218" s="462">
        <v>63392.35</v>
      </c>
      <c r="C218" s="462">
        <v>55899.17</v>
      </c>
    </row>
    <row r="219" spans="1:3" s="12" customFormat="1" x14ac:dyDescent="0.25">
      <c r="A219" s="438" t="s">
        <v>12</v>
      </c>
      <c r="B219" s="462">
        <v>231779</v>
      </c>
      <c r="C219" s="462">
        <v>95573</v>
      </c>
    </row>
    <row r="220" spans="1:3" s="12" customFormat="1" x14ac:dyDescent="0.25">
      <c r="A220" s="438" t="s">
        <v>72</v>
      </c>
      <c r="B220" s="462">
        <v>6073.98</v>
      </c>
      <c r="C220" s="462">
        <v>6073.98</v>
      </c>
    </row>
    <row r="221" spans="1:3" s="12" customFormat="1" x14ac:dyDescent="0.25">
      <c r="A221" s="439" t="s">
        <v>5</v>
      </c>
      <c r="B221" s="462">
        <v>15433.46</v>
      </c>
      <c r="C221" s="462">
        <v>15433.46</v>
      </c>
    </row>
    <row r="222" spans="1:3" s="12" customFormat="1" ht="25.5" x14ac:dyDescent="0.25">
      <c r="A222" s="439" t="s">
        <v>6</v>
      </c>
      <c r="B222" s="462">
        <v>0</v>
      </c>
      <c r="C222" s="462"/>
    </row>
    <row r="223" spans="1:3" s="12" customFormat="1" ht="25.5" x14ac:dyDescent="0.25">
      <c r="A223" s="439" t="s">
        <v>7</v>
      </c>
      <c r="B223" s="462">
        <v>143408</v>
      </c>
      <c r="C223" s="462">
        <v>143408</v>
      </c>
    </row>
    <row r="224" spans="1:3" s="12" customFormat="1" x14ac:dyDescent="0.25">
      <c r="A224" s="10"/>
      <c r="B224" s="450"/>
      <c r="C224" s="450"/>
    </row>
    <row r="225" spans="1:3" s="12" customFormat="1" x14ac:dyDescent="0.25">
      <c r="A225" s="15" t="s">
        <v>0</v>
      </c>
      <c r="B225" s="15" t="s">
        <v>2</v>
      </c>
      <c r="C225" s="15" t="s">
        <v>3</v>
      </c>
    </row>
    <row r="226" spans="1:3" s="12" customFormat="1" x14ac:dyDescent="0.25">
      <c r="A226" s="15" t="s">
        <v>1</v>
      </c>
      <c r="B226" s="15">
        <v>2</v>
      </c>
      <c r="C226" s="15">
        <v>3</v>
      </c>
    </row>
    <row r="227" spans="1:3" s="12" customFormat="1" x14ac:dyDescent="0.25">
      <c r="A227" s="3" t="s">
        <v>31</v>
      </c>
      <c r="B227" s="436">
        <f>SUM(B229:B241)</f>
        <v>4764265.0000000009</v>
      </c>
      <c r="C227" s="436">
        <f>SUM(C229:C241)</f>
        <v>3206494.1699999995</v>
      </c>
    </row>
    <row r="228" spans="1:3" s="12" customFormat="1" x14ac:dyDescent="0.25">
      <c r="A228" s="10" t="s">
        <v>4</v>
      </c>
      <c r="B228" s="259"/>
      <c r="C228" s="259"/>
    </row>
    <row r="229" spans="1:3" s="12" customFormat="1" x14ac:dyDescent="0.25">
      <c r="A229" s="438" t="s">
        <v>8</v>
      </c>
      <c r="B229" s="474">
        <v>2934586.79</v>
      </c>
      <c r="C229" s="475">
        <v>2242334.5</v>
      </c>
    </row>
    <row r="230" spans="1:3" s="12" customFormat="1" x14ac:dyDescent="0.25">
      <c r="A230" s="438" t="s">
        <v>13</v>
      </c>
      <c r="B230" s="474"/>
      <c r="C230" s="475"/>
    </row>
    <row r="231" spans="1:3" s="12" customFormat="1" x14ac:dyDescent="0.25">
      <c r="A231" s="438" t="s">
        <v>9</v>
      </c>
      <c r="B231" s="474">
        <v>886245.21</v>
      </c>
      <c r="C231" s="475">
        <v>674951.51</v>
      </c>
    </row>
    <row r="232" spans="1:3" s="12" customFormat="1" x14ac:dyDescent="0.25">
      <c r="A232" s="438" t="s">
        <v>131</v>
      </c>
      <c r="B232" s="474"/>
      <c r="C232" s="475"/>
    </row>
    <row r="233" spans="1:3" s="12" customFormat="1" x14ac:dyDescent="0.25">
      <c r="A233" s="438" t="s">
        <v>106</v>
      </c>
      <c r="B233" s="474">
        <v>513068</v>
      </c>
      <c r="C233" s="475"/>
    </row>
    <row r="234" spans="1:3" s="12" customFormat="1" x14ac:dyDescent="0.25">
      <c r="A234" s="438" t="s">
        <v>10</v>
      </c>
      <c r="B234" s="474">
        <v>12200</v>
      </c>
      <c r="C234" s="476">
        <v>8909.7099999999991</v>
      </c>
    </row>
    <row r="235" spans="1:3" s="12" customFormat="1" x14ac:dyDescent="0.25">
      <c r="A235" s="438" t="s">
        <v>30</v>
      </c>
      <c r="B235" s="474">
        <v>29518.74</v>
      </c>
      <c r="C235" s="475">
        <v>25210.31</v>
      </c>
    </row>
    <row r="236" spans="1:3" s="12" customFormat="1" x14ac:dyDescent="0.25">
      <c r="A236" s="438" t="s">
        <v>11</v>
      </c>
      <c r="B236" s="474">
        <v>11500</v>
      </c>
      <c r="C236" s="475">
        <v>8499.8799999999992</v>
      </c>
    </row>
    <row r="237" spans="1:3" s="12" customFormat="1" x14ac:dyDescent="0.25">
      <c r="A237" s="438" t="s">
        <v>12</v>
      </c>
      <c r="B237" s="474">
        <v>259465</v>
      </c>
      <c r="C237" s="475">
        <v>130514</v>
      </c>
    </row>
    <row r="238" spans="1:3" s="12" customFormat="1" x14ac:dyDescent="0.25">
      <c r="A238" s="438" t="s">
        <v>82</v>
      </c>
      <c r="B238" s="475">
        <v>1026.8599999999999</v>
      </c>
      <c r="C238" s="475">
        <v>1026.8599999999999</v>
      </c>
    </row>
    <row r="239" spans="1:3" s="12" customFormat="1" x14ac:dyDescent="0.25">
      <c r="A239" s="439" t="s">
        <v>5</v>
      </c>
      <c r="B239" s="474">
        <v>4200</v>
      </c>
      <c r="C239" s="475">
        <v>2593</v>
      </c>
    </row>
    <row r="240" spans="1:3" s="12" customFormat="1" ht="25.5" x14ac:dyDescent="0.25">
      <c r="A240" s="439" t="s">
        <v>6</v>
      </c>
      <c r="B240" s="474"/>
      <c r="C240" s="475"/>
    </row>
    <row r="241" spans="1:3" s="12" customFormat="1" ht="25.5" x14ac:dyDescent="0.25">
      <c r="A241" s="439" t="s">
        <v>7</v>
      </c>
      <c r="B241" s="475">
        <v>112454.39999999999</v>
      </c>
      <c r="C241" s="475">
        <v>112454.39999999999</v>
      </c>
    </row>
    <row r="242" spans="1:3" s="12" customFormat="1" x14ac:dyDescent="0.25">
      <c r="A242" s="14"/>
      <c r="B242" s="14"/>
      <c r="C242" s="14"/>
    </row>
    <row r="243" spans="1:3" s="12" customFormat="1" x14ac:dyDescent="0.25">
      <c r="A243" s="15" t="s">
        <v>0</v>
      </c>
      <c r="B243" s="15" t="s">
        <v>2</v>
      </c>
      <c r="C243" s="15" t="s">
        <v>3</v>
      </c>
    </row>
    <row r="244" spans="1:3" s="12" customFormat="1" x14ac:dyDescent="0.25">
      <c r="A244" s="15" t="s">
        <v>1</v>
      </c>
      <c r="B244" s="15">
        <v>2</v>
      </c>
      <c r="C244" s="15">
        <v>3</v>
      </c>
    </row>
    <row r="245" spans="1:3" s="12" customFormat="1" ht="25.5" x14ac:dyDescent="0.25">
      <c r="A245" s="3" t="s">
        <v>34</v>
      </c>
      <c r="B245" s="451">
        <f>SUM(B247:B267)</f>
        <v>48490800</v>
      </c>
      <c r="C245" s="451">
        <f>SUM(C247:C267)</f>
        <v>29834009.09</v>
      </c>
    </row>
    <row r="246" spans="1:3" s="12" customFormat="1" x14ac:dyDescent="0.25">
      <c r="A246" s="10" t="s">
        <v>4</v>
      </c>
      <c r="B246" s="451"/>
      <c r="C246" s="451"/>
    </row>
    <row r="247" spans="1:3" s="12" customFormat="1" x14ac:dyDescent="0.25">
      <c r="A247" s="13" t="s">
        <v>8</v>
      </c>
      <c r="B247" s="451">
        <v>27430300</v>
      </c>
      <c r="C247" s="451">
        <v>16101736.310000002</v>
      </c>
    </row>
    <row r="248" spans="1:3" s="12" customFormat="1" x14ac:dyDescent="0.25">
      <c r="A248" s="13" t="s">
        <v>13</v>
      </c>
      <c r="B248" s="451">
        <v>8400</v>
      </c>
      <c r="C248" s="451"/>
    </row>
    <row r="249" spans="1:3" s="12" customFormat="1" ht="17.25" customHeight="1" x14ac:dyDescent="0.25">
      <c r="A249" s="13" t="s">
        <v>119</v>
      </c>
      <c r="B249" s="451">
        <v>60000</v>
      </c>
      <c r="C249" s="451"/>
    </row>
    <row r="250" spans="1:3" s="12" customFormat="1" x14ac:dyDescent="0.25">
      <c r="A250" s="13" t="s">
        <v>9</v>
      </c>
      <c r="B250" s="451">
        <v>8222850</v>
      </c>
      <c r="C250" s="451">
        <v>4810408.78</v>
      </c>
    </row>
    <row r="251" spans="1:3" s="12" customFormat="1" x14ac:dyDescent="0.25">
      <c r="A251" s="13" t="s">
        <v>10</v>
      </c>
      <c r="B251" s="451">
        <v>19500</v>
      </c>
      <c r="C251" s="451">
        <v>11375</v>
      </c>
    </row>
    <row r="252" spans="1:3" s="12" customFormat="1" x14ac:dyDescent="0.25">
      <c r="A252" s="13" t="s">
        <v>15</v>
      </c>
      <c r="B252" s="451">
        <v>46051.64</v>
      </c>
      <c r="C252" s="451">
        <v>25203.7</v>
      </c>
    </row>
    <row r="253" spans="1:3" s="12" customFormat="1" x14ac:dyDescent="0.25">
      <c r="A253" s="13" t="s">
        <v>33</v>
      </c>
      <c r="B253" s="451"/>
      <c r="C253" s="451"/>
    </row>
    <row r="254" spans="1:3" s="12" customFormat="1" x14ac:dyDescent="0.25">
      <c r="A254" s="13" t="s">
        <v>11</v>
      </c>
      <c r="B254" s="451">
        <v>340500</v>
      </c>
      <c r="C254" s="451">
        <v>98198.84</v>
      </c>
    </row>
    <row r="255" spans="1:3" s="12" customFormat="1" x14ac:dyDescent="0.25">
      <c r="A255" s="13" t="s">
        <v>12</v>
      </c>
      <c r="B255" s="451">
        <v>1199080</v>
      </c>
      <c r="C255" s="451">
        <v>634370.86</v>
      </c>
    </row>
    <row r="256" spans="1:3" s="12" customFormat="1" x14ac:dyDescent="0.25">
      <c r="A256" s="13" t="s">
        <v>72</v>
      </c>
      <c r="B256" s="451">
        <v>70000</v>
      </c>
      <c r="C256" s="451">
        <v>71858.649999999994</v>
      </c>
    </row>
    <row r="257" spans="1:3" s="12" customFormat="1" x14ac:dyDescent="0.25">
      <c r="A257" s="10" t="s">
        <v>5</v>
      </c>
      <c r="B257" s="451"/>
      <c r="C257" s="451"/>
    </row>
    <row r="258" spans="1:3" s="12" customFormat="1" ht="25.5" x14ac:dyDescent="0.25">
      <c r="A258" s="10" t="s">
        <v>6</v>
      </c>
      <c r="B258" s="451">
        <v>7621132.3600000003</v>
      </c>
      <c r="C258" s="451">
        <v>5204695.21</v>
      </c>
    </row>
    <row r="259" spans="1:3" s="12" customFormat="1" ht="25.5" x14ac:dyDescent="0.25">
      <c r="A259" s="10" t="s">
        <v>137</v>
      </c>
      <c r="B259" s="451">
        <v>5650</v>
      </c>
      <c r="C259" s="451">
        <v>5650</v>
      </c>
    </row>
    <row r="260" spans="1:3" s="12" customFormat="1" x14ac:dyDescent="0.25">
      <c r="A260" s="10" t="s">
        <v>127</v>
      </c>
      <c r="B260" s="451">
        <v>2619466</v>
      </c>
      <c r="C260" s="451">
        <v>2619466</v>
      </c>
    </row>
    <row r="261" spans="1:3" s="12" customFormat="1" x14ac:dyDescent="0.25">
      <c r="A261" s="10" t="s">
        <v>138</v>
      </c>
      <c r="B261" s="451">
        <v>16000</v>
      </c>
      <c r="C261" s="451">
        <v>16000</v>
      </c>
    </row>
    <row r="262" spans="1:3" s="12" customFormat="1" x14ac:dyDescent="0.25">
      <c r="A262" s="10" t="s">
        <v>128</v>
      </c>
      <c r="B262" s="451">
        <v>560000</v>
      </c>
      <c r="C262" s="451"/>
    </row>
    <row r="263" spans="1:3" s="12" customFormat="1" ht="25.5" x14ac:dyDescent="0.25">
      <c r="A263" s="10" t="s">
        <v>129</v>
      </c>
      <c r="B263" s="451">
        <v>215900</v>
      </c>
      <c r="C263" s="451">
        <v>201361.74000000002</v>
      </c>
    </row>
    <row r="264" spans="1:3" s="12" customFormat="1" x14ac:dyDescent="0.25">
      <c r="A264" s="10" t="s">
        <v>130</v>
      </c>
      <c r="B264" s="451">
        <v>5520</v>
      </c>
      <c r="C264" s="451">
        <v>5520</v>
      </c>
    </row>
    <row r="265" spans="1:3" s="12" customFormat="1" x14ac:dyDescent="0.25">
      <c r="A265" s="6" t="s">
        <v>37</v>
      </c>
      <c r="B265" s="451">
        <v>6050</v>
      </c>
      <c r="C265" s="450"/>
    </row>
    <row r="266" spans="1:3" s="12" customFormat="1" x14ac:dyDescent="0.25">
      <c r="A266" s="6" t="s">
        <v>121</v>
      </c>
      <c r="B266" s="451">
        <v>40300</v>
      </c>
      <c r="C266" s="450">
        <v>26245</v>
      </c>
    </row>
    <row r="267" spans="1:3" s="12" customFormat="1" x14ac:dyDescent="0.25">
      <c r="A267" s="6" t="s">
        <v>120</v>
      </c>
      <c r="B267" s="451">
        <v>4100</v>
      </c>
      <c r="C267" s="450">
        <v>1919</v>
      </c>
    </row>
    <row r="268" spans="1:3" s="12" customFormat="1" x14ac:dyDescent="0.25">
      <c r="A268" s="14"/>
      <c r="B268" s="14"/>
      <c r="C268" s="14"/>
    </row>
    <row r="269" spans="1:3" s="12" customFormat="1" x14ac:dyDescent="0.25">
      <c r="A269" s="15" t="s">
        <v>0</v>
      </c>
      <c r="B269" s="15" t="s">
        <v>2</v>
      </c>
      <c r="C269" s="15" t="s">
        <v>3</v>
      </c>
    </row>
    <row r="270" spans="1:3" s="12" customFormat="1" x14ac:dyDescent="0.25">
      <c r="A270" s="15" t="s">
        <v>1</v>
      </c>
      <c r="B270" s="15">
        <v>2</v>
      </c>
      <c r="C270" s="15">
        <v>3</v>
      </c>
    </row>
    <row r="271" spans="1:3" s="12" customFormat="1" ht="25.5" x14ac:dyDescent="0.25">
      <c r="A271" s="3" t="s">
        <v>39</v>
      </c>
      <c r="B271" s="8">
        <f>SUM(B273:B287)</f>
        <v>44389800</v>
      </c>
      <c r="C271" s="8">
        <f>SUM(C273:C286)</f>
        <v>28246007.310000002</v>
      </c>
    </row>
    <row r="272" spans="1:3" s="12" customFormat="1" x14ac:dyDescent="0.25">
      <c r="A272" s="10" t="s">
        <v>4</v>
      </c>
      <c r="B272" s="11"/>
      <c r="C272" s="11"/>
    </row>
    <row r="273" spans="1:3" s="12" customFormat="1" x14ac:dyDescent="0.25">
      <c r="A273" s="33" t="s">
        <v>8</v>
      </c>
      <c r="B273" s="450">
        <v>23852400</v>
      </c>
      <c r="C273" s="450">
        <v>13803765.02</v>
      </c>
    </row>
    <row r="274" spans="1:3" s="12" customFormat="1" x14ac:dyDescent="0.25">
      <c r="A274" s="33" t="s">
        <v>103</v>
      </c>
      <c r="B274" s="450">
        <v>119200</v>
      </c>
      <c r="C274" s="450">
        <v>15762</v>
      </c>
    </row>
    <row r="275" spans="1:3" s="12" customFormat="1" x14ac:dyDescent="0.25">
      <c r="A275" s="33" t="s">
        <v>9</v>
      </c>
      <c r="B275" s="450">
        <v>7169600</v>
      </c>
      <c r="C275" s="450">
        <v>4110580.29</v>
      </c>
    </row>
    <row r="276" spans="1:3" s="12" customFormat="1" x14ac:dyDescent="0.25">
      <c r="A276" s="33" t="s">
        <v>10</v>
      </c>
      <c r="B276" s="450">
        <v>66404</v>
      </c>
      <c r="C276" s="450">
        <v>48693.19</v>
      </c>
    </row>
    <row r="277" spans="1:3" s="12" customFormat="1" x14ac:dyDescent="0.25">
      <c r="A277" s="33" t="s">
        <v>66</v>
      </c>
      <c r="B277" s="450"/>
      <c r="C277" s="450"/>
    </row>
    <row r="278" spans="1:3" s="12" customFormat="1" x14ac:dyDescent="0.25">
      <c r="A278" s="33" t="s">
        <v>15</v>
      </c>
      <c r="B278" s="450">
        <v>130069.03</v>
      </c>
      <c r="C278" s="450">
        <v>38118.479999999996</v>
      </c>
    </row>
    <row r="279" spans="1:3" s="12" customFormat="1" ht="23.25" x14ac:dyDescent="0.25">
      <c r="A279" s="33" t="s">
        <v>104</v>
      </c>
      <c r="B279" s="450"/>
      <c r="C279" s="450"/>
    </row>
    <row r="280" spans="1:3" s="12" customFormat="1" x14ac:dyDescent="0.25">
      <c r="A280" s="33" t="s">
        <v>11</v>
      </c>
      <c r="B280" s="450">
        <v>527880.4</v>
      </c>
      <c r="C280" s="450">
        <v>395660.2</v>
      </c>
    </row>
    <row r="281" spans="1:3" s="12" customFormat="1" x14ac:dyDescent="0.25">
      <c r="A281" s="33" t="s">
        <v>12</v>
      </c>
      <c r="B281" s="450">
        <v>649333.87</v>
      </c>
      <c r="C281" s="450">
        <v>538263.67000000004</v>
      </c>
    </row>
    <row r="282" spans="1:3" s="12" customFormat="1" x14ac:dyDescent="0.25">
      <c r="A282" s="33" t="s">
        <v>72</v>
      </c>
      <c r="B282" s="450">
        <v>64821.15</v>
      </c>
      <c r="C282" s="450">
        <v>56581.79</v>
      </c>
    </row>
    <row r="283" spans="1:3" s="12" customFormat="1" x14ac:dyDescent="0.25">
      <c r="A283" s="33" t="s">
        <v>97</v>
      </c>
      <c r="B283" s="450"/>
      <c r="C283" s="450"/>
    </row>
    <row r="284" spans="1:3" s="12" customFormat="1" x14ac:dyDescent="0.25">
      <c r="A284" s="33" t="s">
        <v>5</v>
      </c>
      <c r="B284" s="450">
        <v>46100</v>
      </c>
      <c r="C284" s="450">
        <v>39250</v>
      </c>
    </row>
    <row r="285" spans="1:3" s="12" customFormat="1" ht="23.25" x14ac:dyDescent="0.25">
      <c r="A285" s="33" t="s">
        <v>6</v>
      </c>
      <c r="B285" s="450">
        <v>7760609.9100000001</v>
      </c>
      <c r="C285" s="450">
        <v>7656257.96</v>
      </c>
    </row>
    <row r="286" spans="1:3" s="12" customFormat="1" ht="23.25" x14ac:dyDescent="0.25">
      <c r="A286" s="33" t="s">
        <v>7</v>
      </c>
      <c r="B286" s="450">
        <v>4003381.64</v>
      </c>
      <c r="C286" s="450">
        <v>1543074.71</v>
      </c>
    </row>
    <row r="287" spans="1:3" s="12" customFormat="1" x14ac:dyDescent="0.25">
      <c r="A287" s="14"/>
      <c r="B287" s="14"/>
      <c r="C287" s="14"/>
    </row>
    <row r="288" spans="1:3" s="12" customFormat="1" x14ac:dyDescent="0.25">
      <c r="A288" s="27" t="s">
        <v>0</v>
      </c>
      <c r="B288" s="27" t="s">
        <v>2</v>
      </c>
      <c r="C288" s="27" t="s">
        <v>3</v>
      </c>
    </row>
    <row r="289" spans="1:3" s="12" customFormat="1" ht="15.75" thickBot="1" x14ac:dyDescent="0.3">
      <c r="A289" s="27" t="s">
        <v>1</v>
      </c>
      <c r="B289" s="28" t="s">
        <v>40</v>
      </c>
      <c r="C289" s="28" t="s">
        <v>41</v>
      </c>
    </row>
    <row r="290" spans="1:3" s="12" customFormat="1" x14ac:dyDescent="0.25">
      <c r="A290" s="29" t="s">
        <v>42</v>
      </c>
      <c r="B290" s="81">
        <f>SUM(B292:B306)</f>
        <v>104158500</v>
      </c>
      <c r="C290" s="81">
        <f>SUM(C292:C306)</f>
        <v>45085905.159999996</v>
      </c>
    </row>
    <row r="291" spans="1:3" s="12" customFormat="1" x14ac:dyDescent="0.25">
      <c r="A291" s="31" t="s">
        <v>4</v>
      </c>
      <c r="B291" s="82"/>
      <c r="C291" s="82"/>
    </row>
    <row r="292" spans="1:3" s="12" customFormat="1" x14ac:dyDescent="0.25">
      <c r="A292" s="378" t="s">
        <v>8</v>
      </c>
      <c r="B292" s="474">
        <v>31137158</v>
      </c>
      <c r="C292" s="474">
        <v>18091932.550000001</v>
      </c>
    </row>
    <row r="293" spans="1:3" s="12" customFormat="1" x14ac:dyDescent="0.25">
      <c r="A293" s="378" t="s">
        <v>13</v>
      </c>
      <c r="B293" s="474">
        <v>405400</v>
      </c>
      <c r="C293" s="474">
        <v>126500</v>
      </c>
    </row>
    <row r="294" spans="1:3" s="12" customFormat="1" x14ac:dyDescent="0.25">
      <c r="A294" s="378" t="s">
        <v>9</v>
      </c>
      <c r="B294" s="474">
        <v>9364442</v>
      </c>
      <c r="C294" s="474">
        <v>4390111.76</v>
      </c>
    </row>
    <row r="295" spans="1:3" s="12" customFormat="1" x14ac:dyDescent="0.25">
      <c r="A295" s="378" t="s">
        <v>10</v>
      </c>
      <c r="B295" s="474">
        <v>298474.32</v>
      </c>
      <c r="C295" s="474">
        <v>164500.09</v>
      </c>
    </row>
    <row r="296" spans="1:3" s="12" customFormat="1" ht="23.25" x14ac:dyDescent="0.25">
      <c r="A296" s="378" t="s">
        <v>124</v>
      </c>
      <c r="B296" s="474">
        <v>94800</v>
      </c>
      <c r="C296" s="474">
        <v>40256.9</v>
      </c>
    </row>
    <row r="297" spans="1:3" s="12" customFormat="1" x14ac:dyDescent="0.25">
      <c r="A297" s="378" t="s">
        <v>15</v>
      </c>
      <c r="B297" s="474">
        <v>1695915.43</v>
      </c>
      <c r="C297" s="474">
        <v>965995</v>
      </c>
    </row>
    <row r="298" spans="1:3" s="12" customFormat="1" x14ac:dyDescent="0.25">
      <c r="A298" s="378" t="s">
        <v>91</v>
      </c>
      <c r="B298" s="474">
        <v>90000</v>
      </c>
      <c r="C298" s="474">
        <v>27000</v>
      </c>
    </row>
    <row r="299" spans="1:3" s="12" customFormat="1" x14ac:dyDescent="0.25">
      <c r="A299" s="378" t="s">
        <v>11</v>
      </c>
      <c r="B299" s="474">
        <v>6715668.1600000001</v>
      </c>
      <c r="C299" s="474">
        <v>3093144.56</v>
      </c>
    </row>
    <row r="300" spans="1:3" s="12" customFormat="1" x14ac:dyDescent="0.25">
      <c r="A300" s="378" t="s">
        <v>12</v>
      </c>
      <c r="B300" s="474">
        <v>36896716.100000001</v>
      </c>
      <c r="C300" s="474">
        <v>11169272.960000001</v>
      </c>
    </row>
    <row r="301" spans="1:3" s="12" customFormat="1" ht="23.25" x14ac:dyDescent="0.25">
      <c r="A301" s="378" t="s">
        <v>125</v>
      </c>
      <c r="B301" s="474">
        <v>31349.55</v>
      </c>
      <c r="C301" s="474">
        <v>18034.939999999999</v>
      </c>
    </row>
    <row r="302" spans="1:3" s="12" customFormat="1" ht="15" customHeight="1" x14ac:dyDescent="0.25">
      <c r="A302" s="378" t="s">
        <v>86</v>
      </c>
      <c r="B302" s="474">
        <v>39000</v>
      </c>
      <c r="C302" s="474">
        <v>12408.69</v>
      </c>
    </row>
    <row r="303" spans="1:3" s="12" customFormat="1" x14ac:dyDescent="0.25">
      <c r="A303" s="396"/>
      <c r="B303" s="474"/>
      <c r="C303" s="474"/>
    </row>
    <row r="304" spans="1:3" s="12" customFormat="1" x14ac:dyDescent="0.25">
      <c r="A304" s="397" t="s">
        <v>5</v>
      </c>
      <c r="B304" s="474">
        <v>179452</v>
      </c>
      <c r="C304" s="474">
        <v>75333.08</v>
      </c>
    </row>
    <row r="305" spans="1:3" s="12" customFormat="1" ht="25.5" x14ac:dyDescent="0.25">
      <c r="A305" s="377" t="s">
        <v>6</v>
      </c>
      <c r="B305" s="474">
        <v>10532773.65</v>
      </c>
      <c r="C305" s="474">
        <v>3936202.43</v>
      </c>
    </row>
    <row r="306" spans="1:3" s="12" customFormat="1" ht="26.25" thickBot="1" x14ac:dyDescent="0.3">
      <c r="A306" s="398" t="s">
        <v>7</v>
      </c>
      <c r="B306" s="474">
        <v>6677350.79</v>
      </c>
      <c r="C306" s="474">
        <v>2975212.2</v>
      </c>
    </row>
    <row r="307" spans="1:3" s="12" customFormat="1" x14ac:dyDescent="0.25">
      <c r="A307" s="309"/>
      <c r="B307" s="300"/>
      <c r="C307" s="300"/>
    </row>
    <row r="308" spans="1:3" s="12" customFormat="1" x14ac:dyDescent="0.25">
      <c r="A308" s="27" t="s">
        <v>0</v>
      </c>
      <c r="B308" s="27" t="s">
        <v>2</v>
      </c>
      <c r="C308" s="27" t="s">
        <v>3</v>
      </c>
    </row>
    <row r="309" spans="1:3" s="12" customFormat="1" ht="15.75" thickBot="1" x14ac:dyDescent="0.3">
      <c r="A309" s="27" t="s">
        <v>1</v>
      </c>
      <c r="B309" s="28" t="s">
        <v>40</v>
      </c>
      <c r="C309" s="28" t="s">
        <v>41</v>
      </c>
    </row>
    <row r="310" spans="1:3" s="12" customFormat="1" x14ac:dyDescent="0.25">
      <c r="A310" s="42" t="s">
        <v>45</v>
      </c>
      <c r="B310" s="87">
        <f>SUM(B312:B324)</f>
        <v>118776699.99999999</v>
      </c>
      <c r="C310" s="87">
        <f>SUM(C312:C324)</f>
        <v>56122684.88000001</v>
      </c>
    </row>
    <row r="311" spans="1:3" s="12" customFormat="1" x14ac:dyDescent="0.25">
      <c r="A311" s="44" t="s">
        <v>4</v>
      </c>
      <c r="B311" s="88"/>
      <c r="C311" s="88"/>
    </row>
    <row r="312" spans="1:3" s="12" customFormat="1" x14ac:dyDescent="0.25">
      <c r="A312" s="284" t="s">
        <v>8</v>
      </c>
      <c r="B312" s="459">
        <v>18768050</v>
      </c>
      <c r="C312" s="461">
        <v>10442387.199999999</v>
      </c>
    </row>
    <row r="313" spans="1:3" s="12" customFormat="1" x14ac:dyDescent="0.25">
      <c r="A313" s="346" t="s">
        <v>47</v>
      </c>
      <c r="B313" s="460">
        <v>0</v>
      </c>
      <c r="C313" s="458">
        <v>0</v>
      </c>
    </row>
    <row r="314" spans="1:3" s="12" customFormat="1" x14ac:dyDescent="0.25">
      <c r="A314" s="284" t="s">
        <v>9</v>
      </c>
      <c r="B314" s="460">
        <v>5667950</v>
      </c>
      <c r="C314" s="458">
        <v>2943901.96</v>
      </c>
    </row>
    <row r="315" spans="1:3" s="12" customFormat="1" x14ac:dyDescent="0.25">
      <c r="A315" s="284" t="s">
        <v>10</v>
      </c>
      <c r="B315" s="460">
        <v>97136</v>
      </c>
      <c r="C315" s="458">
        <v>51417.08</v>
      </c>
    </row>
    <row r="316" spans="1:3" s="12" customFormat="1" x14ac:dyDescent="0.25">
      <c r="A316" s="284" t="s">
        <v>44</v>
      </c>
      <c r="B316" s="460">
        <v>0</v>
      </c>
      <c r="C316" s="458">
        <v>0</v>
      </c>
    </row>
    <row r="317" spans="1:3" s="12" customFormat="1" x14ac:dyDescent="0.25">
      <c r="A317" s="284" t="s">
        <v>15</v>
      </c>
      <c r="B317" s="460">
        <v>377700</v>
      </c>
      <c r="C317" s="458">
        <v>163067.59</v>
      </c>
    </row>
    <row r="318" spans="1:3" s="12" customFormat="1" x14ac:dyDescent="0.25">
      <c r="A318" s="284" t="s">
        <v>72</v>
      </c>
      <c r="B318" s="460">
        <v>33621361.359999999</v>
      </c>
      <c r="C318" s="458">
        <v>16470981.619999999</v>
      </c>
    </row>
    <row r="319" spans="1:3" s="12" customFormat="1" x14ac:dyDescent="0.25">
      <c r="A319" s="284" t="s">
        <v>11</v>
      </c>
      <c r="B319" s="460">
        <v>26967285.800000001</v>
      </c>
      <c r="C319" s="458">
        <v>7963247</v>
      </c>
    </row>
    <row r="320" spans="1:3" s="12" customFormat="1" x14ac:dyDescent="0.25">
      <c r="A320" s="284" t="s">
        <v>12</v>
      </c>
      <c r="B320" s="459">
        <v>35000</v>
      </c>
      <c r="C320" s="461">
        <v>11694.59</v>
      </c>
    </row>
    <row r="321" spans="1:3" s="12" customFormat="1" x14ac:dyDescent="0.25">
      <c r="A321" s="285" t="s">
        <v>5</v>
      </c>
      <c r="B321" s="460">
        <v>11808058</v>
      </c>
      <c r="C321" s="458">
        <v>5136037</v>
      </c>
    </row>
    <row r="322" spans="1:3" s="12" customFormat="1" ht="25.5" x14ac:dyDescent="0.25">
      <c r="A322" s="285" t="s">
        <v>6</v>
      </c>
      <c r="B322" s="459">
        <v>17740447.600000001</v>
      </c>
      <c r="C322" s="461">
        <v>10789739.6</v>
      </c>
    </row>
    <row r="323" spans="1:3" s="12" customFormat="1" ht="25.5" x14ac:dyDescent="0.25">
      <c r="A323" s="285" t="s">
        <v>7</v>
      </c>
      <c r="B323" s="460">
        <v>3693711.24</v>
      </c>
      <c r="C323" s="458">
        <v>2150211.2400000002</v>
      </c>
    </row>
    <row r="324" spans="1:3" s="12" customFormat="1" x14ac:dyDescent="0.25">
      <c r="A324" s="286"/>
      <c r="B324" s="89"/>
      <c r="C324" s="89"/>
    </row>
    <row r="325" spans="1:3" s="12" customFormat="1" x14ac:dyDescent="0.25">
      <c r="A325" s="311"/>
      <c r="B325" s="312"/>
      <c r="C325" s="312"/>
    </row>
    <row r="326" spans="1:3" s="12" customFormat="1" x14ac:dyDescent="0.25">
      <c r="A326" s="27" t="s">
        <v>0</v>
      </c>
      <c r="B326" s="27" t="s">
        <v>2</v>
      </c>
      <c r="C326" s="27" t="s">
        <v>3</v>
      </c>
    </row>
    <row r="327" spans="1:3" s="12" customFormat="1" ht="15.75" thickBot="1" x14ac:dyDescent="0.3">
      <c r="A327" s="27" t="s">
        <v>1</v>
      </c>
      <c r="B327" s="28" t="s">
        <v>40</v>
      </c>
      <c r="C327" s="28" t="s">
        <v>41</v>
      </c>
    </row>
    <row r="328" spans="1:3" s="12" customFormat="1" x14ac:dyDescent="0.25">
      <c r="A328" s="3" t="s">
        <v>46</v>
      </c>
      <c r="B328" s="43">
        <f>SUM(B330:B341)</f>
        <v>9730500</v>
      </c>
      <c r="C328" s="43">
        <f>SUM(C330:C341)</f>
        <v>4308701.7133799996</v>
      </c>
    </row>
    <row r="329" spans="1:3" s="12" customFormat="1" x14ac:dyDescent="0.25">
      <c r="A329" s="10" t="s">
        <v>4</v>
      </c>
      <c r="B329" s="50"/>
      <c r="C329" s="50"/>
    </row>
    <row r="330" spans="1:3" s="12" customFormat="1" x14ac:dyDescent="0.25">
      <c r="A330" s="13" t="s">
        <v>8</v>
      </c>
      <c r="B330" s="51">
        <v>4200000</v>
      </c>
      <c r="C330" s="51">
        <v>2741513.48</v>
      </c>
    </row>
    <row r="331" spans="1:3" s="12" customFormat="1" x14ac:dyDescent="0.25">
      <c r="A331" s="13" t="s">
        <v>47</v>
      </c>
      <c r="B331" s="51">
        <v>204294</v>
      </c>
      <c r="C331" s="51"/>
    </row>
    <row r="332" spans="1:3" s="12" customFormat="1" x14ac:dyDescent="0.25">
      <c r="A332" s="13" t="s">
        <v>9</v>
      </c>
      <c r="B332" s="51">
        <v>1268400</v>
      </c>
      <c r="C332" s="51">
        <v>821897.07338000007</v>
      </c>
    </row>
    <row r="333" spans="1:3" s="12" customFormat="1" x14ac:dyDescent="0.25">
      <c r="A333" s="13" t="s">
        <v>10</v>
      </c>
      <c r="B333" s="51">
        <v>67200</v>
      </c>
      <c r="C333" s="51">
        <v>32650.010000000002</v>
      </c>
    </row>
    <row r="334" spans="1:3" s="12" customFormat="1" x14ac:dyDescent="0.25">
      <c r="A334" s="13" t="s">
        <v>44</v>
      </c>
      <c r="B334" s="51"/>
      <c r="C334" s="51"/>
    </row>
    <row r="335" spans="1:3" s="12" customFormat="1" x14ac:dyDescent="0.25">
      <c r="A335" s="13" t="s">
        <v>15</v>
      </c>
      <c r="B335" s="51">
        <v>90000</v>
      </c>
      <c r="C335" s="51">
        <v>71368.41</v>
      </c>
    </row>
    <row r="336" spans="1:3" s="12" customFormat="1" x14ac:dyDescent="0.25">
      <c r="A336" s="13" t="s">
        <v>11</v>
      </c>
      <c r="B336" s="51">
        <v>1457000</v>
      </c>
      <c r="C336" s="51">
        <v>35145.339999999997</v>
      </c>
    </row>
    <row r="337" spans="1:3" s="12" customFormat="1" x14ac:dyDescent="0.25">
      <c r="A337" s="13" t="s">
        <v>12</v>
      </c>
      <c r="B337" s="51">
        <v>2235200</v>
      </c>
      <c r="C337" s="51">
        <v>582442.4</v>
      </c>
    </row>
    <row r="338" spans="1:3" s="12" customFormat="1" x14ac:dyDescent="0.25">
      <c r="A338" s="13" t="s">
        <v>72</v>
      </c>
      <c r="B338" s="51">
        <v>10000</v>
      </c>
      <c r="C338" s="51">
        <v>9975</v>
      </c>
    </row>
    <row r="339" spans="1:3" s="12" customFormat="1" x14ac:dyDescent="0.25">
      <c r="A339" s="10" t="s">
        <v>5</v>
      </c>
      <c r="B339" s="51">
        <v>6</v>
      </c>
      <c r="C339" s="51"/>
    </row>
    <row r="340" spans="1:3" s="12" customFormat="1" ht="25.5" x14ac:dyDescent="0.25">
      <c r="A340" s="10" t="s">
        <v>6</v>
      </c>
      <c r="B340" s="51">
        <v>68000</v>
      </c>
      <c r="C340" s="51">
        <v>3000</v>
      </c>
    </row>
    <row r="341" spans="1:3" s="12" customFormat="1" ht="25.5" x14ac:dyDescent="0.25">
      <c r="A341" s="10" t="s">
        <v>7</v>
      </c>
      <c r="B341" s="51">
        <v>130400</v>
      </c>
      <c r="C341" s="51">
        <v>10710</v>
      </c>
    </row>
    <row r="342" spans="1:3" s="12" customFormat="1" x14ac:dyDescent="0.25">
      <c r="A342" s="272"/>
      <c r="B342" s="313"/>
      <c r="C342" s="313"/>
    </row>
    <row r="343" spans="1:3" s="12" customFormat="1" x14ac:dyDescent="0.25">
      <c r="A343" s="27" t="s">
        <v>0</v>
      </c>
      <c r="B343" s="27" t="s">
        <v>2</v>
      </c>
      <c r="C343" s="27" t="s">
        <v>3</v>
      </c>
    </row>
    <row r="344" spans="1:3" s="12" customFormat="1" ht="15.75" thickBot="1" x14ac:dyDescent="0.3">
      <c r="A344" s="27" t="s">
        <v>1</v>
      </c>
      <c r="B344" s="28" t="s">
        <v>40</v>
      </c>
      <c r="C344" s="28" t="s">
        <v>41</v>
      </c>
    </row>
    <row r="345" spans="1:3" s="12" customFormat="1" x14ac:dyDescent="0.25">
      <c r="A345" s="29" t="s">
        <v>48</v>
      </c>
      <c r="B345" s="43">
        <f>SUM(B347:B358)</f>
        <v>17414600</v>
      </c>
      <c r="C345" s="43">
        <f>SUM(C347:C358)</f>
        <v>11453530.869999999</v>
      </c>
    </row>
    <row r="346" spans="1:3" s="12" customFormat="1" x14ac:dyDescent="0.25">
      <c r="A346" s="55" t="s">
        <v>4</v>
      </c>
      <c r="B346" s="90"/>
      <c r="C346" s="90"/>
    </row>
    <row r="347" spans="1:3" s="12" customFormat="1" x14ac:dyDescent="0.25">
      <c r="A347" s="10" t="s">
        <v>8</v>
      </c>
      <c r="B347" s="51">
        <v>8838100</v>
      </c>
      <c r="C347" s="51">
        <v>5248180.92</v>
      </c>
    </row>
    <row r="348" spans="1:3" s="12" customFormat="1" x14ac:dyDescent="0.25">
      <c r="A348" s="10" t="s">
        <v>116</v>
      </c>
      <c r="B348" s="51">
        <v>10000</v>
      </c>
      <c r="C348" s="51">
        <v>2400</v>
      </c>
    </row>
    <row r="349" spans="1:3" s="12" customFormat="1" ht="25.5" x14ac:dyDescent="0.25">
      <c r="A349" s="10" t="s">
        <v>117</v>
      </c>
      <c r="B349" s="51">
        <v>2668800</v>
      </c>
      <c r="C349" s="51">
        <v>1564408.26</v>
      </c>
    </row>
    <row r="350" spans="1:3" s="12" customFormat="1" x14ac:dyDescent="0.25">
      <c r="A350" s="10" t="s">
        <v>10</v>
      </c>
      <c r="B350" s="51">
        <v>80000</v>
      </c>
      <c r="C350" s="51">
        <v>44720.08</v>
      </c>
    </row>
    <row r="351" spans="1:3" s="12" customFormat="1" x14ac:dyDescent="0.25">
      <c r="A351" s="10" t="s">
        <v>44</v>
      </c>
      <c r="B351" s="51">
        <v>0</v>
      </c>
      <c r="C351" s="51"/>
    </row>
    <row r="352" spans="1:3" s="12" customFormat="1" x14ac:dyDescent="0.25">
      <c r="A352" s="10" t="s">
        <v>15</v>
      </c>
      <c r="B352" s="51">
        <v>410000</v>
      </c>
      <c r="C352" s="51">
        <v>260806.9</v>
      </c>
    </row>
    <row r="353" spans="1:3" s="12" customFormat="1" x14ac:dyDescent="0.25">
      <c r="A353" s="10" t="s">
        <v>11</v>
      </c>
      <c r="B353" s="51">
        <v>2267700</v>
      </c>
      <c r="C353" s="51">
        <v>1963416.35</v>
      </c>
    </row>
    <row r="354" spans="1:3" s="12" customFormat="1" x14ac:dyDescent="0.25">
      <c r="A354" s="10" t="s">
        <v>12</v>
      </c>
      <c r="B354" s="51">
        <v>915000</v>
      </c>
      <c r="C354" s="51">
        <v>756322</v>
      </c>
    </row>
    <row r="355" spans="1:3" s="12" customFormat="1" ht="25.5" x14ac:dyDescent="0.25">
      <c r="A355" s="10" t="s">
        <v>118</v>
      </c>
      <c r="B355" s="51">
        <v>6000</v>
      </c>
      <c r="C355" s="51"/>
    </row>
    <row r="356" spans="1:3" s="12" customFormat="1" x14ac:dyDescent="0.25">
      <c r="A356" s="10" t="s">
        <v>5</v>
      </c>
      <c r="B356" s="51">
        <v>4000</v>
      </c>
      <c r="C356" s="51">
        <v>1506</v>
      </c>
    </row>
    <row r="357" spans="1:3" s="12" customFormat="1" x14ac:dyDescent="0.25">
      <c r="A357" s="10" t="s">
        <v>87</v>
      </c>
      <c r="B357" s="51">
        <v>915000</v>
      </c>
      <c r="C357" s="51">
        <v>374025.67</v>
      </c>
    </row>
    <row r="358" spans="1:3" x14ac:dyDescent="0.25">
      <c r="A358" s="10" t="s">
        <v>88</v>
      </c>
      <c r="B358" s="51">
        <v>1300000</v>
      </c>
      <c r="C358" s="51">
        <v>1237744.69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7"/>
  <sheetViews>
    <sheetView workbookViewId="0">
      <selection activeCell="H13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34" width="9.140625" style="7"/>
    <col min="135" max="135" width="20.140625" style="7" customWidth="1"/>
    <col min="136" max="136" width="4" style="7" customWidth="1"/>
    <col min="137" max="137" width="19.5703125" style="7" customWidth="1"/>
    <col min="138" max="145" width="11" style="7" customWidth="1"/>
    <col min="146" max="390" width="9.140625" style="7"/>
    <col min="391" max="391" width="20.140625" style="7" customWidth="1"/>
    <col min="392" max="392" width="4" style="7" customWidth="1"/>
    <col min="393" max="393" width="19.5703125" style="7" customWidth="1"/>
    <col min="394" max="401" width="11" style="7" customWidth="1"/>
    <col min="402" max="646" width="9.140625" style="7"/>
    <col min="647" max="647" width="20.140625" style="7" customWidth="1"/>
    <col min="648" max="648" width="4" style="7" customWidth="1"/>
    <col min="649" max="649" width="19.5703125" style="7" customWidth="1"/>
    <col min="650" max="657" width="11" style="7" customWidth="1"/>
    <col min="658" max="902" width="9.140625" style="7"/>
    <col min="903" max="903" width="20.140625" style="7" customWidth="1"/>
    <col min="904" max="904" width="4" style="7" customWidth="1"/>
    <col min="905" max="905" width="19.5703125" style="7" customWidth="1"/>
    <col min="906" max="913" width="11" style="7" customWidth="1"/>
    <col min="914" max="1158" width="9.140625" style="7"/>
    <col min="1159" max="1159" width="20.140625" style="7" customWidth="1"/>
    <col min="1160" max="1160" width="4" style="7" customWidth="1"/>
    <col min="1161" max="1161" width="19.5703125" style="7" customWidth="1"/>
    <col min="1162" max="1169" width="11" style="7" customWidth="1"/>
    <col min="1170" max="1414" width="9.140625" style="7"/>
    <col min="1415" max="1415" width="20.140625" style="7" customWidth="1"/>
    <col min="1416" max="1416" width="4" style="7" customWidth="1"/>
    <col min="1417" max="1417" width="19.5703125" style="7" customWidth="1"/>
    <col min="1418" max="1425" width="11" style="7" customWidth="1"/>
    <col min="1426" max="1670" width="9.140625" style="7"/>
    <col min="1671" max="1671" width="20.140625" style="7" customWidth="1"/>
    <col min="1672" max="1672" width="4" style="7" customWidth="1"/>
    <col min="1673" max="1673" width="19.5703125" style="7" customWidth="1"/>
    <col min="1674" max="1681" width="11" style="7" customWidth="1"/>
    <col min="1682" max="1926" width="9.140625" style="7"/>
    <col min="1927" max="1927" width="20.140625" style="7" customWidth="1"/>
    <col min="1928" max="1928" width="4" style="7" customWidth="1"/>
    <col min="1929" max="1929" width="19.5703125" style="7" customWidth="1"/>
    <col min="1930" max="1937" width="11" style="7" customWidth="1"/>
    <col min="1938" max="2182" width="9.140625" style="7"/>
    <col min="2183" max="2183" width="20.140625" style="7" customWidth="1"/>
    <col min="2184" max="2184" width="4" style="7" customWidth="1"/>
    <col min="2185" max="2185" width="19.5703125" style="7" customWidth="1"/>
    <col min="2186" max="2193" width="11" style="7" customWidth="1"/>
    <col min="2194" max="2438" width="9.140625" style="7"/>
    <col min="2439" max="2439" width="20.140625" style="7" customWidth="1"/>
    <col min="2440" max="2440" width="4" style="7" customWidth="1"/>
    <col min="2441" max="2441" width="19.5703125" style="7" customWidth="1"/>
    <col min="2442" max="2449" width="11" style="7" customWidth="1"/>
    <col min="2450" max="2694" width="9.140625" style="7"/>
    <col min="2695" max="2695" width="20.140625" style="7" customWidth="1"/>
    <col min="2696" max="2696" width="4" style="7" customWidth="1"/>
    <col min="2697" max="2697" width="19.5703125" style="7" customWidth="1"/>
    <col min="2698" max="2705" width="11" style="7" customWidth="1"/>
    <col min="2706" max="2950" width="9.140625" style="7"/>
    <col min="2951" max="2951" width="20.140625" style="7" customWidth="1"/>
    <col min="2952" max="2952" width="4" style="7" customWidth="1"/>
    <col min="2953" max="2953" width="19.5703125" style="7" customWidth="1"/>
    <col min="2954" max="2961" width="11" style="7" customWidth="1"/>
    <col min="2962" max="3206" width="9.140625" style="7"/>
    <col min="3207" max="3207" width="20.140625" style="7" customWidth="1"/>
    <col min="3208" max="3208" width="4" style="7" customWidth="1"/>
    <col min="3209" max="3209" width="19.5703125" style="7" customWidth="1"/>
    <col min="3210" max="3217" width="11" style="7" customWidth="1"/>
    <col min="3218" max="3462" width="9.140625" style="7"/>
    <col min="3463" max="3463" width="20.140625" style="7" customWidth="1"/>
    <col min="3464" max="3464" width="4" style="7" customWidth="1"/>
    <col min="3465" max="3465" width="19.5703125" style="7" customWidth="1"/>
    <col min="3466" max="3473" width="11" style="7" customWidth="1"/>
    <col min="3474" max="3718" width="9.140625" style="7"/>
    <col min="3719" max="3719" width="20.140625" style="7" customWidth="1"/>
    <col min="3720" max="3720" width="4" style="7" customWidth="1"/>
    <col min="3721" max="3721" width="19.5703125" style="7" customWidth="1"/>
    <col min="3722" max="3729" width="11" style="7" customWidth="1"/>
    <col min="3730" max="3974" width="9.140625" style="7"/>
    <col min="3975" max="3975" width="20.140625" style="7" customWidth="1"/>
    <col min="3976" max="3976" width="4" style="7" customWidth="1"/>
    <col min="3977" max="3977" width="19.5703125" style="7" customWidth="1"/>
    <col min="3978" max="3985" width="11" style="7" customWidth="1"/>
    <col min="3986" max="4230" width="9.140625" style="7"/>
    <col min="4231" max="4231" width="20.140625" style="7" customWidth="1"/>
    <col min="4232" max="4232" width="4" style="7" customWidth="1"/>
    <col min="4233" max="4233" width="19.5703125" style="7" customWidth="1"/>
    <col min="4234" max="4241" width="11" style="7" customWidth="1"/>
    <col min="4242" max="4486" width="9.140625" style="7"/>
    <col min="4487" max="4487" width="20.140625" style="7" customWidth="1"/>
    <col min="4488" max="4488" width="4" style="7" customWidth="1"/>
    <col min="4489" max="4489" width="19.5703125" style="7" customWidth="1"/>
    <col min="4490" max="4497" width="11" style="7" customWidth="1"/>
    <col min="4498" max="4742" width="9.140625" style="7"/>
    <col min="4743" max="4743" width="20.140625" style="7" customWidth="1"/>
    <col min="4744" max="4744" width="4" style="7" customWidth="1"/>
    <col min="4745" max="4745" width="19.5703125" style="7" customWidth="1"/>
    <col min="4746" max="4753" width="11" style="7" customWidth="1"/>
    <col min="4754" max="4998" width="9.140625" style="7"/>
    <col min="4999" max="4999" width="20.140625" style="7" customWidth="1"/>
    <col min="5000" max="5000" width="4" style="7" customWidth="1"/>
    <col min="5001" max="5001" width="19.5703125" style="7" customWidth="1"/>
    <col min="5002" max="5009" width="11" style="7" customWidth="1"/>
    <col min="5010" max="5254" width="9.140625" style="7"/>
    <col min="5255" max="5255" width="20.140625" style="7" customWidth="1"/>
    <col min="5256" max="5256" width="4" style="7" customWidth="1"/>
    <col min="5257" max="5257" width="19.5703125" style="7" customWidth="1"/>
    <col min="5258" max="5265" width="11" style="7" customWidth="1"/>
    <col min="5266" max="5510" width="9.140625" style="7"/>
    <col min="5511" max="5511" width="20.140625" style="7" customWidth="1"/>
    <col min="5512" max="5512" width="4" style="7" customWidth="1"/>
    <col min="5513" max="5513" width="19.5703125" style="7" customWidth="1"/>
    <col min="5514" max="5521" width="11" style="7" customWidth="1"/>
    <col min="5522" max="5766" width="9.140625" style="7"/>
    <col min="5767" max="5767" width="20.140625" style="7" customWidth="1"/>
    <col min="5768" max="5768" width="4" style="7" customWidth="1"/>
    <col min="5769" max="5769" width="19.5703125" style="7" customWidth="1"/>
    <col min="5770" max="5777" width="11" style="7" customWidth="1"/>
    <col min="5778" max="6022" width="9.140625" style="7"/>
    <col min="6023" max="6023" width="20.140625" style="7" customWidth="1"/>
    <col min="6024" max="6024" width="4" style="7" customWidth="1"/>
    <col min="6025" max="6025" width="19.5703125" style="7" customWidth="1"/>
    <col min="6026" max="6033" width="11" style="7" customWidth="1"/>
    <col min="6034" max="6278" width="9.140625" style="7"/>
    <col min="6279" max="6279" width="20.140625" style="7" customWidth="1"/>
    <col min="6280" max="6280" width="4" style="7" customWidth="1"/>
    <col min="6281" max="6281" width="19.5703125" style="7" customWidth="1"/>
    <col min="6282" max="6289" width="11" style="7" customWidth="1"/>
    <col min="6290" max="6534" width="9.140625" style="7"/>
    <col min="6535" max="6535" width="20.140625" style="7" customWidth="1"/>
    <col min="6536" max="6536" width="4" style="7" customWidth="1"/>
    <col min="6537" max="6537" width="19.5703125" style="7" customWidth="1"/>
    <col min="6538" max="6545" width="11" style="7" customWidth="1"/>
    <col min="6546" max="6790" width="9.140625" style="7"/>
    <col min="6791" max="6791" width="20.140625" style="7" customWidth="1"/>
    <col min="6792" max="6792" width="4" style="7" customWidth="1"/>
    <col min="6793" max="6793" width="19.5703125" style="7" customWidth="1"/>
    <col min="6794" max="6801" width="11" style="7" customWidth="1"/>
    <col min="6802" max="7046" width="9.140625" style="7"/>
    <col min="7047" max="7047" width="20.140625" style="7" customWidth="1"/>
    <col min="7048" max="7048" width="4" style="7" customWidth="1"/>
    <col min="7049" max="7049" width="19.5703125" style="7" customWidth="1"/>
    <col min="7050" max="7057" width="11" style="7" customWidth="1"/>
    <col min="7058" max="7302" width="9.140625" style="7"/>
    <col min="7303" max="7303" width="20.140625" style="7" customWidth="1"/>
    <col min="7304" max="7304" width="4" style="7" customWidth="1"/>
    <col min="7305" max="7305" width="19.5703125" style="7" customWidth="1"/>
    <col min="7306" max="7313" width="11" style="7" customWidth="1"/>
    <col min="7314" max="7558" width="9.140625" style="7"/>
    <col min="7559" max="7559" width="20.140625" style="7" customWidth="1"/>
    <col min="7560" max="7560" width="4" style="7" customWidth="1"/>
    <col min="7561" max="7561" width="19.5703125" style="7" customWidth="1"/>
    <col min="7562" max="7569" width="11" style="7" customWidth="1"/>
    <col min="7570" max="7814" width="9.140625" style="7"/>
    <col min="7815" max="7815" width="20.140625" style="7" customWidth="1"/>
    <col min="7816" max="7816" width="4" style="7" customWidth="1"/>
    <col min="7817" max="7817" width="19.5703125" style="7" customWidth="1"/>
    <col min="7818" max="7825" width="11" style="7" customWidth="1"/>
    <col min="7826" max="8070" width="9.140625" style="7"/>
    <col min="8071" max="8071" width="20.140625" style="7" customWidth="1"/>
    <col min="8072" max="8072" width="4" style="7" customWidth="1"/>
    <col min="8073" max="8073" width="19.5703125" style="7" customWidth="1"/>
    <col min="8074" max="8081" width="11" style="7" customWidth="1"/>
    <col min="8082" max="8326" width="9.140625" style="7"/>
    <col min="8327" max="8327" width="20.140625" style="7" customWidth="1"/>
    <col min="8328" max="8328" width="4" style="7" customWidth="1"/>
    <col min="8329" max="8329" width="19.5703125" style="7" customWidth="1"/>
    <col min="8330" max="8337" width="11" style="7" customWidth="1"/>
    <col min="8338" max="8582" width="9.140625" style="7"/>
    <col min="8583" max="8583" width="20.140625" style="7" customWidth="1"/>
    <col min="8584" max="8584" width="4" style="7" customWidth="1"/>
    <col min="8585" max="8585" width="19.5703125" style="7" customWidth="1"/>
    <col min="8586" max="8593" width="11" style="7" customWidth="1"/>
    <col min="8594" max="8838" width="9.140625" style="7"/>
    <col min="8839" max="8839" width="20.140625" style="7" customWidth="1"/>
    <col min="8840" max="8840" width="4" style="7" customWidth="1"/>
    <col min="8841" max="8841" width="19.5703125" style="7" customWidth="1"/>
    <col min="8842" max="8849" width="11" style="7" customWidth="1"/>
    <col min="8850" max="9094" width="9.140625" style="7"/>
    <col min="9095" max="9095" width="20.140625" style="7" customWidth="1"/>
    <col min="9096" max="9096" width="4" style="7" customWidth="1"/>
    <col min="9097" max="9097" width="19.5703125" style="7" customWidth="1"/>
    <col min="9098" max="9105" width="11" style="7" customWidth="1"/>
    <col min="9106" max="9350" width="9.140625" style="7"/>
    <col min="9351" max="9351" width="20.140625" style="7" customWidth="1"/>
    <col min="9352" max="9352" width="4" style="7" customWidth="1"/>
    <col min="9353" max="9353" width="19.5703125" style="7" customWidth="1"/>
    <col min="9354" max="9361" width="11" style="7" customWidth="1"/>
    <col min="9362" max="9606" width="9.140625" style="7"/>
    <col min="9607" max="9607" width="20.140625" style="7" customWidth="1"/>
    <col min="9608" max="9608" width="4" style="7" customWidth="1"/>
    <col min="9609" max="9609" width="19.5703125" style="7" customWidth="1"/>
    <col min="9610" max="9617" width="11" style="7" customWidth="1"/>
    <col min="9618" max="9862" width="9.140625" style="7"/>
    <col min="9863" max="9863" width="20.140625" style="7" customWidth="1"/>
    <col min="9864" max="9864" width="4" style="7" customWidth="1"/>
    <col min="9865" max="9865" width="19.5703125" style="7" customWidth="1"/>
    <col min="9866" max="9873" width="11" style="7" customWidth="1"/>
    <col min="9874" max="10118" width="9.140625" style="7"/>
    <col min="10119" max="10119" width="20.140625" style="7" customWidth="1"/>
    <col min="10120" max="10120" width="4" style="7" customWidth="1"/>
    <col min="10121" max="10121" width="19.5703125" style="7" customWidth="1"/>
    <col min="10122" max="10129" width="11" style="7" customWidth="1"/>
    <col min="10130" max="10374" width="9.140625" style="7"/>
    <col min="10375" max="10375" width="20.140625" style="7" customWidth="1"/>
    <col min="10376" max="10376" width="4" style="7" customWidth="1"/>
    <col min="10377" max="10377" width="19.5703125" style="7" customWidth="1"/>
    <col min="10378" max="10385" width="11" style="7" customWidth="1"/>
    <col min="10386" max="10630" width="9.140625" style="7"/>
    <col min="10631" max="10631" width="20.140625" style="7" customWidth="1"/>
    <col min="10632" max="10632" width="4" style="7" customWidth="1"/>
    <col min="10633" max="10633" width="19.5703125" style="7" customWidth="1"/>
    <col min="10634" max="10641" width="11" style="7" customWidth="1"/>
    <col min="10642" max="10886" width="9.140625" style="7"/>
    <col min="10887" max="10887" width="20.140625" style="7" customWidth="1"/>
    <col min="10888" max="10888" width="4" style="7" customWidth="1"/>
    <col min="10889" max="10889" width="19.5703125" style="7" customWidth="1"/>
    <col min="10890" max="10897" width="11" style="7" customWidth="1"/>
    <col min="10898" max="11142" width="9.140625" style="7"/>
    <col min="11143" max="11143" width="20.140625" style="7" customWidth="1"/>
    <col min="11144" max="11144" width="4" style="7" customWidth="1"/>
    <col min="11145" max="11145" width="19.5703125" style="7" customWidth="1"/>
    <col min="11146" max="11153" width="11" style="7" customWidth="1"/>
    <col min="11154" max="11398" width="9.140625" style="7"/>
    <col min="11399" max="11399" width="20.140625" style="7" customWidth="1"/>
    <col min="11400" max="11400" width="4" style="7" customWidth="1"/>
    <col min="11401" max="11401" width="19.5703125" style="7" customWidth="1"/>
    <col min="11402" max="11409" width="11" style="7" customWidth="1"/>
    <col min="11410" max="11654" width="9.140625" style="7"/>
    <col min="11655" max="11655" width="20.140625" style="7" customWidth="1"/>
    <col min="11656" max="11656" width="4" style="7" customWidth="1"/>
    <col min="11657" max="11657" width="19.5703125" style="7" customWidth="1"/>
    <col min="11658" max="11665" width="11" style="7" customWidth="1"/>
    <col min="11666" max="11910" width="9.140625" style="7"/>
    <col min="11911" max="11911" width="20.140625" style="7" customWidth="1"/>
    <col min="11912" max="11912" width="4" style="7" customWidth="1"/>
    <col min="11913" max="11913" width="19.5703125" style="7" customWidth="1"/>
    <col min="11914" max="11921" width="11" style="7" customWidth="1"/>
    <col min="11922" max="12166" width="9.140625" style="7"/>
    <col min="12167" max="12167" width="20.140625" style="7" customWidth="1"/>
    <col min="12168" max="12168" width="4" style="7" customWidth="1"/>
    <col min="12169" max="12169" width="19.5703125" style="7" customWidth="1"/>
    <col min="12170" max="12177" width="11" style="7" customWidth="1"/>
    <col min="12178" max="12422" width="9.140625" style="7"/>
    <col min="12423" max="12423" width="20.140625" style="7" customWidth="1"/>
    <col min="12424" max="12424" width="4" style="7" customWidth="1"/>
    <col min="12425" max="12425" width="19.5703125" style="7" customWidth="1"/>
    <col min="12426" max="12433" width="11" style="7" customWidth="1"/>
    <col min="12434" max="12678" width="9.140625" style="7"/>
    <col min="12679" max="12679" width="20.140625" style="7" customWidth="1"/>
    <col min="12680" max="12680" width="4" style="7" customWidth="1"/>
    <col min="12681" max="12681" width="19.5703125" style="7" customWidth="1"/>
    <col min="12682" max="12689" width="11" style="7" customWidth="1"/>
    <col min="12690" max="12934" width="9.140625" style="7"/>
    <col min="12935" max="12935" width="20.140625" style="7" customWidth="1"/>
    <col min="12936" max="12936" width="4" style="7" customWidth="1"/>
    <col min="12937" max="12937" width="19.5703125" style="7" customWidth="1"/>
    <col min="12938" max="12945" width="11" style="7" customWidth="1"/>
    <col min="12946" max="13190" width="9.140625" style="7"/>
    <col min="13191" max="13191" width="20.140625" style="7" customWidth="1"/>
    <col min="13192" max="13192" width="4" style="7" customWidth="1"/>
    <col min="13193" max="13193" width="19.5703125" style="7" customWidth="1"/>
    <col min="13194" max="13201" width="11" style="7" customWidth="1"/>
    <col min="13202" max="13446" width="9.140625" style="7"/>
    <col min="13447" max="13447" width="20.140625" style="7" customWidth="1"/>
    <col min="13448" max="13448" width="4" style="7" customWidth="1"/>
    <col min="13449" max="13449" width="19.5703125" style="7" customWidth="1"/>
    <col min="13450" max="13457" width="11" style="7" customWidth="1"/>
    <col min="13458" max="13702" width="9.140625" style="7"/>
    <col min="13703" max="13703" width="20.140625" style="7" customWidth="1"/>
    <col min="13704" max="13704" width="4" style="7" customWidth="1"/>
    <col min="13705" max="13705" width="19.5703125" style="7" customWidth="1"/>
    <col min="13706" max="13713" width="11" style="7" customWidth="1"/>
    <col min="13714" max="13958" width="9.140625" style="7"/>
    <col min="13959" max="13959" width="20.140625" style="7" customWidth="1"/>
    <col min="13960" max="13960" width="4" style="7" customWidth="1"/>
    <col min="13961" max="13961" width="19.5703125" style="7" customWidth="1"/>
    <col min="13962" max="13969" width="11" style="7" customWidth="1"/>
    <col min="13970" max="14214" width="9.140625" style="7"/>
    <col min="14215" max="14215" width="20.140625" style="7" customWidth="1"/>
    <col min="14216" max="14216" width="4" style="7" customWidth="1"/>
    <col min="14217" max="14217" width="19.5703125" style="7" customWidth="1"/>
    <col min="14218" max="14225" width="11" style="7" customWidth="1"/>
    <col min="14226" max="14470" width="9.140625" style="7"/>
    <col min="14471" max="14471" width="20.140625" style="7" customWidth="1"/>
    <col min="14472" max="14472" width="4" style="7" customWidth="1"/>
    <col min="14473" max="14473" width="19.5703125" style="7" customWidth="1"/>
    <col min="14474" max="14481" width="11" style="7" customWidth="1"/>
    <col min="14482" max="14726" width="9.140625" style="7"/>
    <col min="14727" max="14727" width="20.140625" style="7" customWidth="1"/>
    <col min="14728" max="14728" width="4" style="7" customWidth="1"/>
    <col min="14729" max="14729" width="19.5703125" style="7" customWidth="1"/>
    <col min="14730" max="14737" width="11" style="7" customWidth="1"/>
    <col min="14738" max="14982" width="9.140625" style="7"/>
    <col min="14983" max="14983" width="20.140625" style="7" customWidth="1"/>
    <col min="14984" max="14984" width="4" style="7" customWidth="1"/>
    <col min="14985" max="14985" width="19.5703125" style="7" customWidth="1"/>
    <col min="14986" max="14993" width="11" style="7" customWidth="1"/>
    <col min="14994" max="15238" width="9.140625" style="7"/>
    <col min="15239" max="15239" width="20.140625" style="7" customWidth="1"/>
    <col min="15240" max="15240" width="4" style="7" customWidth="1"/>
    <col min="15241" max="15241" width="19.5703125" style="7" customWidth="1"/>
    <col min="15242" max="15249" width="11" style="7" customWidth="1"/>
    <col min="15250" max="15494" width="9.140625" style="7"/>
    <col min="15495" max="15495" width="20.140625" style="7" customWidth="1"/>
    <col min="15496" max="15496" width="4" style="7" customWidth="1"/>
    <col min="15497" max="15497" width="19.5703125" style="7" customWidth="1"/>
    <col min="15498" max="15505" width="11" style="7" customWidth="1"/>
    <col min="15506" max="15750" width="9.140625" style="7"/>
    <col min="15751" max="15751" width="20.140625" style="7" customWidth="1"/>
    <col min="15752" max="15752" width="4" style="7" customWidth="1"/>
    <col min="15753" max="15753" width="19.5703125" style="7" customWidth="1"/>
    <col min="15754" max="15761" width="11" style="7" customWidth="1"/>
    <col min="15762" max="16006" width="9.140625" style="7"/>
    <col min="16007" max="16007" width="20.140625" style="7" customWidth="1"/>
    <col min="16008" max="16008" width="4" style="7" customWidth="1"/>
    <col min="16009" max="16009" width="19.5703125" style="7" customWidth="1"/>
    <col min="16010" max="16017" width="11" style="7" customWidth="1"/>
    <col min="16018" max="16384" width="9.140625" style="7"/>
  </cols>
  <sheetData>
    <row r="1" spans="1:3" ht="30" customHeight="1" x14ac:dyDescent="0.25">
      <c r="A1" s="641" t="s">
        <v>141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36">
        <f>SUM(B7:B21)</f>
        <v>98505720.060000002</v>
      </c>
      <c r="C5" s="436">
        <f>SUM(C7:C21)</f>
        <v>74205962.679999992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456" t="s">
        <v>8</v>
      </c>
      <c r="B7" s="482">
        <v>22728000</v>
      </c>
      <c r="C7" s="482">
        <v>15276337.470000001</v>
      </c>
    </row>
    <row r="8" spans="1:3" s="12" customFormat="1" ht="23.25" x14ac:dyDescent="0.25">
      <c r="A8" s="456" t="s">
        <v>76</v>
      </c>
      <c r="B8" s="482">
        <v>35000</v>
      </c>
      <c r="C8" s="482">
        <v>6450.03</v>
      </c>
    </row>
    <row r="9" spans="1:3" s="12" customFormat="1" x14ac:dyDescent="0.25">
      <c r="A9" s="456" t="s">
        <v>13</v>
      </c>
      <c r="B9" s="482">
        <v>706200</v>
      </c>
      <c r="C9" s="482">
        <v>3600</v>
      </c>
    </row>
    <row r="10" spans="1:3" s="12" customFormat="1" x14ac:dyDescent="0.25">
      <c r="A10" s="456" t="s">
        <v>9</v>
      </c>
      <c r="B10" s="482">
        <v>6873800</v>
      </c>
      <c r="C10" s="482">
        <v>4571559</v>
      </c>
    </row>
    <row r="11" spans="1:3" s="12" customFormat="1" x14ac:dyDescent="0.25">
      <c r="A11" s="456" t="s">
        <v>10</v>
      </c>
      <c r="B11" s="482">
        <v>139900</v>
      </c>
      <c r="C11" s="482">
        <v>54073</v>
      </c>
    </row>
    <row r="12" spans="1:3" s="12" customFormat="1" x14ac:dyDescent="0.25">
      <c r="A12" s="456" t="s">
        <v>15</v>
      </c>
      <c r="B12" s="482">
        <v>201000</v>
      </c>
      <c r="C12" s="482">
        <v>112912.38</v>
      </c>
    </row>
    <row r="13" spans="1:3" s="12" customFormat="1" ht="23.25" x14ac:dyDescent="0.25">
      <c r="A13" s="456" t="s">
        <v>14</v>
      </c>
      <c r="B13" s="482"/>
      <c r="C13" s="482"/>
    </row>
    <row r="14" spans="1:3" s="12" customFormat="1" x14ac:dyDescent="0.25">
      <c r="A14" s="456" t="s">
        <v>16</v>
      </c>
      <c r="B14" s="482">
        <v>0</v>
      </c>
      <c r="C14" s="482">
        <v>0</v>
      </c>
    </row>
    <row r="15" spans="1:3" s="12" customFormat="1" x14ac:dyDescent="0.25">
      <c r="A15" s="456" t="s">
        <v>11</v>
      </c>
      <c r="B15" s="482">
        <v>18782300</v>
      </c>
      <c r="C15" s="482">
        <v>13098909.84</v>
      </c>
    </row>
    <row r="16" spans="1:3" s="12" customFormat="1" x14ac:dyDescent="0.25">
      <c r="A16" s="456" t="s">
        <v>12</v>
      </c>
      <c r="B16" s="482">
        <v>17481043.77</v>
      </c>
      <c r="C16" s="482">
        <v>11974758.65</v>
      </c>
    </row>
    <row r="17" spans="1:3" s="12" customFormat="1" ht="30" customHeight="1" x14ac:dyDescent="0.25">
      <c r="A17" s="456" t="s">
        <v>77</v>
      </c>
      <c r="B17" s="482">
        <v>118000</v>
      </c>
      <c r="C17" s="482">
        <v>83521.55</v>
      </c>
    </row>
    <row r="18" spans="1:3" s="12" customFormat="1" x14ac:dyDescent="0.25">
      <c r="A18" s="456" t="s">
        <v>78</v>
      </c>
      <c r="B18" s="482">
        <v>37237.699999999997</v>
      </c>
      <c r="C18" s="482">
        <v>0</v>
      </c>
    </row>
    <row r="19" spans="1:3" s="12" customFormat="1" x14ac:dyDescent="0.25">
      <c r="A19" s="457" t="s">
        <v>5</v>
      </c>
      <c r="B19" s="482">
        <v>45110.53</v>
      </c>
      <c r="C19" s="482">
        <v>44171.17</v>
      </c>
    </row>
    <row r="20" spans="1:3" s="12" customFormat="1" ht="25.5" x14ac:dyDescent="0.25">
      <c r="A20" s="457" t="s">
        <v>6</v>
      </c>
      <c r="B20" s="482">
        <v>18151620.059999999</v>
      </c>
      <c r="C20" s="482">
        <v>16603188.060000001</v>
      </c>
    </row>
    <row r="21" spans="1:3" s="12" customFormat="1" ht="25.5" x14ac:dyDescent="0.25">
      <c r="A21" s="457" t="s">
        <v>7</v>
      </c>
      <c r="B21" s="482">
        <v>13206508</v>
      </c>
      <c r="C21" s="482">
        <v>12376481.529999999</v>
      </c>
    </row>
    <row r="22" spans="1:3" s="12" customFormat="1" x14ac:dyDescent="0.25">
      <c r="A22" s="272"/>
      <c r="B22" s="469"/>
      <c r="C22" s="469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36">
        <f>SUM(B28:B41)</f>
        <v>72305050.579999998</v>
      </c>
      <c r="C26" s="436">
        <f>SUM(C28:C41)</f>
        <v>40178955.18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456" t="s">
        <v>8</v>
      </c>
      <c r="B28" s="477">
        <v>41238274</v>
      </c>
      <c r="C28" s="477">
        <v>23549445.129999999</v>
      </c>
    </row>
    <row r="29" spans="1:3" s="12" customFormat="1" x14ac:dyDescent="0.25">
      <c r="A29" s="456" t="s">
        <v>13</v>
      </c>
      <c r="B29" s="477">
        <v>2400</v>
      </c>
      <c r="C29" s="477">
        <v>2400</v>
      </c>
    </row>
    <row r="30" spans="1:3" s="12" customFormat="1" x14ac:dyDescent="0.25">
      <c r="A30" s="456" t="s">
        <v>9</v>
      </c>
      <c r="B30" s="477">
        <v>12451956</v>
      </c>
      <c r="C30" s="477">
        <v>7029840.1399999997</v>
      </c>
    </row>
    <row r="31" spans="1:3" s="12" customFormat="1" x14ac:dyDescent="0.25">
      <c r="A31" s="456" t="s">
        <v>81</v>
      </c>
      <c r="B31" s="477">
        <v>19000</v>
      </c>
      <c r="C31" s="477">
        <v>8897.43</v>
      </c>
    </row>
    <row r="32" spans="1:3" s="12" customFormat="1" x14ac:dyDescent="0.25">
      <c r="A32" s="456" t="s">
        <v>10</v>
      </c>
      <c r="B32" s="477">
        <v>154774</v>
      </c>
      <c r="C32" s="477">
        <v>89704.46</v>
      </c>
    </row>
    <row r="33" spans="1:3" s="12" customFormat="1" ht="23.25" x14ac:dyDescent="0.25">
      <c r="A33" s="456" t="s">
        <v>14</v>
      </c>
      <c r="B33" s="477">
        <v>23400</v>
      </c>
      <c r="C33" s="477">
        <v>23400</v>
      </c>
    </row>
    <row r="34" spans="1:3" s="12" customFormat="1" x14ac:dyDescent="0.25">
      <c r="A34" s="456" t="s">
        <v>18</v>
      </c>
      <c r="B34" s="477">
        <v>557919</v>
      </c>
      <c r="C34" s="477">
        <v>283667.69</v>
      </c>
    </row>
    <row r="35" spans="1:3" s="12" customFormat="1" x14ac:dyDescent="0.25">
      <c r="A35" s="456" t="s">
        <v>11</v>
      </c>
      <c r="B35" s="477">
        <v>513750</v>
      </c>
      <c r="C35" s="477">
        <v>344706.15</v>
      </c>
    </row>
    <row r="36" spans="1:3" s="12" customFormat="1" x14ac:dyDescent="0.25">
      <c r="A36" s="456" t="s">
        <v>12</v>
      </c>
      <c r="B36" s="495">
        <v>3071733</v>
      </c>
      <c r="C36" s="495">
        <v>1210855.6299999999</v>
      </c>
    </row>
    <row r="37" spans="1:3" s="12" customFormat="1" x14ac:dyDescent="0.25">
      <c r="A37" s="456" t="s">
        <v>72</v>
      </c>
      <c r="B37" s="495">
        <v>190126</v>
      </c>
      <c r="C37" s="495">
        <v>129241.44</v>
      </c>
    </row>
    <row r="38" spans="1:3" s="12" customFormat="1" x14ac:dyDescent="0.25">
      <c r="A38" s="456"/>
      <c r="B38" s="495"/>
      <c r="C38" s="495"/>
    </row>
    <row r="39" spans="1:3" s="12" customFormat="1" x14ac:dyDescent="0.25">
      <c r="A39" s="457" t="s">
        <v>5</v>
      </c>
      <c r="B39" s="495">
        <v>720398</v>
      </c>
      <c r="C39" s="495">
        <v>360829.5</v>
      </c>
    </row>
    <row r="40" spans="1:3" s="12" customFormat="1" ht="25.5" x14ac:dyDescent="0.25">
      <c r="A40" s="457" t="s">
        <v>6</v>
      </c>
      <c r="B40" s="495">
        <v>8145260.5800000001</v>
      </c>
      <c r="C40" s="495">
        <v>3745260.25</v>
      </c>
    </row>
    <row r="41" spans="1:3" s="12" customFormat="1" ht="25.5" x14ac:dyDescent="0.25">
      <c r="A41" s="457" t="s">
        <v>7</v>
      </c>
      <c r="B41" s="495">
        <v>5216060</v>
      </c>
      <c r="C41" s="495">
        <v>3400707.36</v>
      </c>
    </row>
    <row r="42" spans="1:3" s="12" customFormat="1" x14ac:dyDescent="0.25">
      <c r="A42" s="14"/>
      <c r="B42" s="474"/>
      <c r="C42" s="474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42951100</v>
      </c>
      <c r="C45" s="8">
        <f>SUM(C47:C60)</f>
        <v>26645589.949999996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456" t="s">
        <v>8</v>
      </c>
      <c r="B47" s="478">
        <v>25089785</v>
      </c>
      <c r="C47" s="478">
        <v>14571974.939999999</v>
      </c>
    </row>
    <row r="48" spans="1:3" s="12" customFormat="1" x14ac:dyDescent="0.25">
      <c r="A48" s="456" t="s">
        <v>79</v>
      </c>
      <c r="B48" s="478">
        <v>0</v>
      </c>
      <c r="C48" s="478">
        <v>0</v>
      </c>
    </row>
    <row r="49" spans="1:3" s="12" customFormat="1" x14ac:dyDescent="0.25">
      <c r="A49" s="456" t="s">
        <v>9</v>
      </c>
      <c r="B49" s="478">
        <v>7577115</v>
      </c>
      <c r="C49" s="478">
        <v>4351605.96</v>
      </c>
    </row>
    <row r="50" spans="1:3" s="12" customFormat="1" x14ac:dyDescent="0.25">
      <c r="A50" s="456" t="s">
        <v>10</v>
      </c>
      <c r="B50" s="478">
        <v>153000</v>
      </c>
      <c r="C50" s="478">
        <v>102454.19</v>
      </c>
    </row>
    <row r="51" spans="1:3" s="12" customFormat="1" x14ac:dyDescent="0.25">
      <c r="A51" s="456" t="s">
        <v>44</v>
      </c>
      <c r="B51" s="478">
        <v>0</v>
      </c>
      <c r="C51" s="478">
        <v>0</v>
      </c>
    </row>
    <row r="52" spans="1:3" s="12" customFormat="1" x14ac:dyDescent="0.25">
      <c r="A52" s="456" t="s">
        <v>15</v>
      </c>
      <c r="B52" s="478">
        <v>230720</v>
      </c>
      <c r="C52" s="478">
        <v>164765.60999999999</v>
      </c>
    </row>
    <row r="53" spans="1:3" s="12" customFormat="1" x14ac:dyDescent="0.25">
      <c r="A53" s="456" t="s">
        <v>11</v>
      </c>
      <c r="B53" s="478">
        <v>331600</v>
      </c>
      <c r="C53" s="478">
        <v>218550</v>
      </c>
    </row>
    <row r="54" spans="1:3" s="12" customFormat="1" x14ac:dyDescent="0.25">
      <c r="A54" s="456" t="s">
        <v>12</v>
      </c>
      <c r="B54" s="478">
        <v>1887850</v>
      </c>
      <c r="C54" s="478">
        <v>1159543.8799999999</v>
      </c>
    </row>
    <row r="55" spans="1:3" s="12" customFormat="1" x14ac:dyDescent="0.25">
      <c r="A55" s="456" t="s">
        <v>72</v>
      </c>
      <c r="B55" s="478">
        <v>67000</v>
      </c>
      <c r="C55" s="478">
        <v>52142.97</v>
      </c>
    </row>
    <row r="56" spans="1:3" s="12" customFormat="1" x14ac:dyDescent="0.25">
      <c r="A56" s="456" t="s">
        <v>99</v>
      </c>
      <c r="B56" s="478">
        <v>0</v>
      </c>
      <c r="C56" s="478">
        <v>0</v>
      </c>
    </row>
    <row r="57" spans="1:3" s="12" customFormat="1" ht="23.25" x14ac:dyDescent="0.25">
      <c r="A57" s="456" t="s">
        <v>80</v>
      </c>
      <c r="B57" s="478">
        <v>34000</v>
      </c>
      <c r="C57" s="478">
        <v>29757.09</v>
      </c>
    </row>
    <row r="58" spans="1:3" s="12" customFormat="1" x14ac:dyDescent="0.25">
      <c r="A58" s="457" t="s">
        <v>5</v>
      </c>
      <c r="B58" s="478">
        <v>0</v>
      </c>
      <c r="C58" s="478"/>
    </row>
    <row r="59" spans="1:3" s="12" customFormat="1" ht="25.5" x14ac:dyDescent="0.25">
      <c r="A59" s="457" t="s">
        <v>6</v>
      </c>
      <c r="B59" s="478">
        <v>3835351</v>
      </c>
      <c r="C59" s="478">
        <v>3829306</v>
      </c>
    </row>
    <row r="60" spans="1:3" s="12" customFormat="1" ht="25.5" x14ac:dyDescent="0.25">
      <c r="A60" s="457" t="s">
        <v>7</v>
      </c>
      <c r="B60" s="478">
        <v>3744679</v>
      </c>
      <c r="C60" s="478">
        <v>2165489.31</v>
      </c>
    </row>
    <row r="61" spans="1:3" s="12" customFormat="1" x14ac:dyDescent="0.25">
      <c r="A61" s="10"/>
      <c r="B61" s="475"/>
      <c r="C61" s="475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36">
        <f>SUM(B66:B78)</f>
        <v>28860393.689999998</v>
      </c>
      <c r="C64" s="436">
        <f>SUM(C66:C78)</f>
        <v>18053308.130000003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456" t="s">
        <v>8</v>
      </c>
      <c r="B66" s="479">
        <v>15892349</v>
      </c>
      <c r="C66" s="479">
        <v>9397842</v>
      </c>
    </row>
    <row r="67" spans="1:3" s="12" customFormat="1" x14ac:dyDescent="0.25">
      <c r="A67" s="456" t="s">
        <v>13</v>
      </c>
      <c r="B67" s="479">
        <v>0</v>
      </c>
      <c r="C67" s="479">
        <v>0</v>
      </c>
    </row>
    <row r="68" spans="1:3" s="12" customFormat="1" x14ac:dyDescent="0.25">
      <c r="A68" s="456" t="s">
        <v>9</v>
      </c>
      <c r="B68" s="479">
        <v>4806778</v>
      </c>
      <c r="C68" s="479">
        <v>2825603.79</v>
      </c>
    </row>
    <row r="69" spans="1:3" s="12" customFormat="1" x14ac:dyDescent="0.25">
      <c r="A69" s="456" t="s">
        <v>10</v>
      </c>
      <c r="B69" s="479">
        <v>36686.47</v>
      </c>
      <c r="C69" s="479">
        <v>17783.47</v>
      </c>
    </row>
    <row r="70" spans="1:3" s="12" customFormat="1" ht="23.25" x14ac:dyDescent="0.25">
      <c r="A70" s="456" t="s">
        <v>14</v>
      </c>
      <c r="B70" s="479">
        <v>0</v>
      </c>
      <c r="C70" s="479"/>
    </row>
    <row r="71" spans="1:3" s="12" customFormat="1" x14ac:dyDescent="0.25">
      <c r="A71" s="456" t="s">
        <v>21</v>
      </c>
      <c r="B71" s="479">
        <v>106361.61</v>
      </c>
      <c r="C71" s="479">
        <v>80711.399999999994</v>
      </c>
    </row>
    <row r="72" spans="1:3" s="12" customFormat="1" x14ac:dyDescent="0.25">
      <c r="A72" s="456" t="s">
        <v>11</v>
      </c>
      <c r="B72" s="479">
        <v>1220570</v>
      </c>
      <c r="C72" s="479">
        <v>269950</v>
      </c>
    </row>
    <row r="73" spans="1:3" s="12" customFormat="1" x14ac:dyDescent="0.25">
      <c r="A73" s="456" t="s">
        <v>12</v>
      </c>
      <c r="B73" s="479">
        <v>897719.88</v>
      </c>
      <c r="C73" s="479">
        <v>505864.16</v>
      </c>
    </row>
    <row r="74" spans="1:3" s="12" customFormat="1" x14ac:dyDescent="0.25">
      <c r="A74" s="456" t="s">
        <v>135</v>
      </c>
      <c r="B74" s="479">
        <v>24273</v>
      </c>
      <c r="C74" s="479">
        <v>7290.71</v>
      </c>
    </row>
    <row r="75" spans="1:3" s="12" customFormat="1" x14ac:dyDescent="0.25">
      <c r="A75" s="456" t="s">
        <v>72</v>
      </c>
      <c r="B75" s="479">
        <v>47028.800000000003</v>
      </c>
      <c r="C75" s="479">
        <v>39160.449999999997</v>
      </c>
    </row>
    <row r="76" spans="1:3" s="12" customFormat="1" x14ac:dyDescent="0.25">
      <c r="A76" s="457" t="s">
        <v>5</v>
      </c>
      <c r="B76" s="479">
        <v>2043.31</v>
      </c>
      <c r="C76" s="479">
        <v>2043.31</v>
      </c>
    </row>
    <row r="77" spans="1:3" s="12" customFormat="1" ht="25.5" x14ac:dyDescent="0.25">
      <c r="A77" s="457" t="s">
        <v>6</v>
      </c>
      <c r="B77" s="479">
        <v>2558531.4300000002</v>
      </c>
      <c r="C77" s="479">
        <v>2282201.4900000002</v>
      </c>
    </row>
    <row r="78" spans="1:3" s="12" customFormat="1" ht="25.5" x14ac:dyDescent="0.25">
      <c r="A78" s="457" t="s">
        <v>7</v>
      </c>
      <c r="B78" s="479">
        <v>3268052.19</v>
      </c>
      <c r="C78" s="479">
        <v>2624857.35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36">
        <f>SUM(B84:B97)</f>
        <v>67881115</v>
      </c>
      <c r="C82" s="436">
        <f>SUM(C84:C97)</f>
        <v>37505143.579999998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456" t="s">
        <v>8</v>
      </c>
      <c r="B84" s="485">
        <v>30960173</v>
      </c>
      <c r="C84" s="484">
        <v>15124514.730000002</v>
      </c>
    </row>
    <row r="85" spans="1:3" s="12" customFormat="1" x14ac:dyDescent="0.25">
      <c r="A85" s="456" t="s">
        <v>13</v>
      </c>
      <c r="B85" s="483">
        <v>3000</v>
      </c>
      <c r="C85" s="483">
        <v>1400</v>
      </c>
    </row>
    <row r="86" spans="1:3" s="12" customFormat="1" x14ac:dyDescent="0.25">
      <c r="A86" s="456" t="s">
        <v>9</v>
      </c>
      <c r="B86" s="485">
        <v>9349699</v>
      </c>
      <c r="C86" s="485">
        <v>4522493.66</v>
      </c>
    </row>
    <row r="87" spans="1:3" s="12" customFormat="1" x14ac:dyDescent="0.25">
      <c r="A87" s="456" t="s">
        <v>10</v>
      </c>
      <c r="B87" s="485">
        <v>24200</v>
      </c>
      <c r="C87" s="485">
        <v>13990.26</v>
      </c>
    </row>
    <row r="88" spans="1:3" s="12" customFormat="1" ht="23.25" x14ac:dyDescent="0.25">
      <c r="A88" s="456" t="s">
        <v>14</v>
      </c>
      <c r="B88" s="485">
        <v>70000</v>
      </c>
      <c r="C88" s="485">
        <v>18780</v>
      </c>
    </row>
    <row r="89" spans="1:3" s="12" customFormat="1" x14ac:dyDescent="0.25">
      <c r="A89" s="456" t="s">
        <v>21</v>
      </c>
      <c r="B89" s="485">
        <v>163000</v>
      </c>
      <c r="C89" s="485">
        <v>90620</v>
      </c>
    </row>
    <row r="90" spans="1:3" s="12" customFormat="1" x14ac:dyDescent="0.25">
      <c r="A90" s="456" t="s">
        <v>11</v>
      </c>
      <c r="B90" s="485">
        <v>67000</v>
      </c>
      <c r="C90" s="485">
        <v>14588</v>
      </c>
    </row>
    <row r="91" spans="1:3" s="12" customFormat="1" x14ac:dyDescent="0.25">
      <c r="A91" s="456" t="s">
        <v>73</v>
      </c>
      <c r="B91" s="485"/>
      <c r="C91" s="485"/>
    </row>
    <row r="92" spans="1:3" s="12" customFormat="1" x14ac:dyDescent="0.25">
      <c r="A92" s="456" t="s">
        <v>12</v>
      </c>
      <c r="B92" s="485">
        <v>9696053</v>
      </c>
      <c r="C92" s="485">
        <v>5866762</v>
      </c>
    </row>
    <row r="93" spans="1:3" s="12" customFormat="1" x14ac:dyDescent="0.25">
      <c r="A93" s="456" t="s">
        <v>72</v>
      </c>
      <c r="B93" s="485">
        <v>75000</v>
      </c>
      <c r="C93" s="485">
        <v>71216.13</v>
      </c>
    </row>
    <row r="94" spans="1:3" s="12" customFormat="1" x14ac:dyDescent="0.25">
      <c r="A94" s="456" t="s">
        <v>94</v>
      </c>
      <c r="B94" s="485">
        <v>10000</v>
      </c>
      <c r="C94" s="485">
        <v>10000</v>
      </c>
    </row>
    <row r="95" spans="1:3" s="12" customFormat="1" x14ac:dyDescent="0.25">
      <c r="A95" s="457" t="s">
        <v>5</v>
      </c>
      <c r="B95" s="485">
        <v>538100</v>
      </c>
      <c r="C95" s="485">
        <v>228564.16</v>
      </c>
    </row>
    <row r="96" spans="1:3" s="12" customFormat="1" ht="25.5" x14ac:dyDescent="0.25">
      <c r="A96" s="457" t="s">
        <v>6</v>
      </c>
      <c r="B96" s="485">
        <v>6030000</v>
      </c>
      <c r="C96" s="485">
        <v>4470185</v>
      </c>
    </row>
    <row r="97" spans="1:3" s="12" customFormat="1" ht="25.5" x14ac:dyDescent="0.25">
      <c r="A97" s="457" t="s">
        <v>7</v>
      </c>
      <c r="B97" s="485">
        <v>10894890</v>
      </c>
      <c r="C97" s="485">
        <v>7072029.6399999997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36">
        <f>SUM(B103:B114)</f>
        <v>53082849.999999993</v>
      </c>
      <c r="C101" s="436">
        <f>SUM(C103:C114)</f>
        <v>34139544.600000001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456" t="s">
        <v>8</v>
      </c>
      <c r="B103" s="486">
        <v>29058575</v>
      </c>
      <c r="C103" s="486">
        <v>18410031.210000001</v>
      </c>
    </row>
    <row r="104" spans="1:3" s="12" customFormat="1" x14ac:dyDescent="0.25">
      <c r="A104" s="456" t="s">
        <v>13</v>
      </c>
      <c r="B104" s="486">
        <v>0</v>
      </c>
      <c r="C104" s="486">
        <v>0</v>
      </c>
    </row>
    <row r="105" spans="1:3" s="12" customFormat="1" x14ac:dyDescent="0.25">
      <c r="A105" s="456" t="s">
        <v>9</v>
      </c>
      <c r="B105" s="486">
        <v>8714125</v>
      </c>
      <c r="C105" s="486">
        <v>5492694.5999999996</v>
      </c>
    </row>
    <row r="106" spans="1:3" s="12" customFormat="1" x14ac:dyDescent="0.25">
      <c r="A106" s="456" t="s">
        <v>10</v>
      </c>
      <c r="B106" s="486">
        <v>285856.52</v>
      </c>
      <c r="C106" s="486">
        <v>179362.18</v>
      </c>
    </row>
    <row r="107" spans="1:3" s="12" customFormat="1" ht="23.25" x14ac:dyDescent="0.25">
      <c r="A107" s="456" t="s">
        <v>49</v>
      </c>
      <c r="B107" s="486">
        <v>90000</v>
      </c>
      <c r="C107" s="486">
        <v>38280.5</v>
      </c>
    </row>
    <row r="108" spans="1:3" s="12" customFormat="1" x14ac:dyDescent="0.25">
      <c r="A108" s="456" t="s">
        <v>21</v>
      </c>
      <c r="B108" s="486">
        <v>606346.4</v>
      </c>
      <c r="C108" s="486">
        <v>302204.64</v>
      </c>
    </row>
    <row r="109" spans="1:3" s="12" customFormat="1" x14ac:dyDescent="0.25">
      <c r="A109" s="456" t="s">
        <v>11</v>
      </c>
      <c r="B109" s="486">
        <v>526090</v>
      </c>
      <c r="C109" s="486">
        <v>369481.09</v>
      </c>
    </row>
    <row r="110" spans="1:3" s="12" customFormat="1" x14ac:dyDescent="0.25">
      <c r="A110" s="456" t="s">
        <v>12</v>
      </c>
      <c r="B110" s="486">
        <v>3343885.91</v>
      </c>
      <c r="C110" s="487">
        <v>1916212.89</v>
      </c>
    </row>
    <row r="111" spans="1:3" s="12" customFormat="1" x14ac:dyDescent="0.25">
      <c r="A111" s="456" t="s">
        <v>72</v>
      </c>
      <c r="B111" s="488">
        <v>154000</v>
      </c>
      <c r="C111" s="487">
        <v>63511.83</v>
      </c>
    </row>
    <row r="112" spans="1:3" s="12" customFormat="1" ht="14.25" customHeight="1" x14ac:dyDescent="0.25">
      <c r="A112" s="457" t="s">
        <v>5</v>
      </c>
      <c r="B112" s="488">
        <v>601896.15</v>
      </c>
      <c r="C112" s="487">
        <v>38443.410000000003</v>
      </c>
    </row>
    <row r="113" spans="1:3" s="12" customFormat="1" ht="25.5" x14ac:dyDescent="0.25">
      <c r="A113" s="457" t="s">
        <v>6</v>
      </c>
      <c r="B113" s="488">
        <v>4432175.8</v>
      </c>
      <c r="C113" s="486">
        <v>4324984.8</v>
      </c>
    </row>
    <row r="114" spans="1:3" s="12" customFormat="1" ht="25.5" x14ac:dyDescent="0.25">
      <c r="A114" s="457" t="s">
        <v>7</v>
      </c>
      <c r="B114" s="488">
        <v>5269899.22</v>
      </c>
      <c r="C114" s="488">
        <v>3004337.45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59261700</v>
      </c>
      <c r="C118" s="8">
        <f>SUM(C120:C132)</f>
        <v>38378309.82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474">
        <v>30869260</v>
      </c>
      <c r="C120" s="474">
        <v>19706798.369999997</v>
      </c>
    </row>
    <row r="121" spans="1:3" s="12" customFormat="1" x14ac:dyDescent="0.25">
      <c r="A121" s="13" t="s">
        <v>13</v>
      </c>
      <c r="B121" s="474"/>
      <c r="C121" s="474"/>
    </row>
    <row r="122" spans="1:3" s="12" customFormat="1" x14ac:dyDescent="0.25">
      <c r="A122" s="13" t="s">
        <v>111</v>
      </c>
      <c r="B122" s="474">
        <v>41000</v>
      </c>
      <c r="C122" s="474">
        <v>19366.68</v>
      </c>
    </row>
    <row r="123" spans="1:3" s="12" customFormat="1" x14ac:dyDescent="0.25">
      <c r="A123" s="13" t="s">
        <v>9</v>
      </c>
      <c r="B123" s="474">
        <v>9320540</v>
      </c>
      <c r="C123" s="474">
        <v>5864044.5299999993</v>
      </c>
    </row>
    <row r="124" spans="1:3" s="12" customFormat="1" x14ac:dyDescent="0.25">
      <c r="A124" s="13" t="s">
        <v>10</v>
      </c>
      <c r="B124" s="474">
        <v>120000</v>
      </c>
      <c r="C124" s="474">
        <v>84633.249999999985</v>
      </c>
    </row>
    <row r="125" spans="1:3" s="12" customFormat="1" ht="23.25" x14ac:dyDescent="0.25">
      <c r="A125" s="13" t="s">
        <v>14</v>
      </c>
      <c r="B125" s="474"/>
      <c r="C125" s="474"/>
    </row>
    <row r="126" spans="1:3" s="12" customFormat="1" x14ac:dyDescent="0.25">
      <c r="A126" s="13" t="s">
        <v>21</v>
      </c>
      <c r="B126" s="474">
        <v>280000</v>
      </c>
      <c r="C126" s="474">
        <v>218453.21</v>
      </c>
    </row>
    <row r="127" spans="1:3" s="12" customFormat="1" x14ac:dyDescent="0.25">
      <c r="A127" s="13" t="s">
        <v>11</v>
      </c>
      <c r="B127" s="474">
        <v>287000</v>
      </c>
      <c r="C127" s="474">
        <v>133885</v>
      </c>
    </row>
    <row r="128" spans="1:3" s="12" customFormat="1" x14ac:dyDescent="0.25">
      <c r="A128" s="13" t="s">
        <v>12</v>
      </c>
      <c r="B128" s="474">
        <v>2301000</v>
      </c>
      <c r="C128" s="474">
        <v>567817.97</v>
      </c>
    </row>
    <row r="129" spans="1:3" s="12" customFormat="1" x14ac:dyDescent="0.25">
      <c r="A129" s="13" t="s">
        <v>72</v>
      </c>
      <c r="B129" s="474">
        <v>254000</v>
      </c>
      <c r="C129" s="474">
        <v>100605.91999999998</v>
      </c>
    </row>
    <row r="130" spans="1:3" s="12" customFormat="1" x14ac:dyDescent="0.25">
      <c r="A130" s="10" t="s">
        <v>5</v>
      </c>
      <c r="B130" s="474"/>
      <c r="C130" s="474"/>
    </row>
    <row r="131" spans="1:3" s="12" customFormat="1" ht="25.5" x14ac:dyDescent="0.25">
      <c r="A131" s="10" t="s">
        <v>6</v>
      </c>
      <c r="B131" s="474">
        <v>8247000</v>
      </c>
      <c r="C131" s="474">
        <v>7602315.9900000002</v>
      </c>
    </row>
    <row r="132" spans="1:3" s="12" customFormat="1" ht="25.5" x14ac:dyDescent="0.25">
      <c r="A132" s="10" t="s">
        <v>7</v>
      </c>
      <c r="B132" s="474">
        <v>7541900</v>
      </c>
      <c r="C132" s="474">
        <v>4080388.9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SUM(B138:B148)</f>
        <v>51413585.670000002</v>
      </c>
      <c r="C136" s="8">
        <f>SUM(C138:C148)</f>
        <v>36318398.460000001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ht="15.75" x14ac:dyDescent="0.25">
      <c r="A138" s="489" t="s">
        <v>8</v>
      </c>
      <c r="B138" s="495">
        <v>23795841</v>
      </c>
      <c r="C138" s="495">
        <v>15352860.720000001</v>
      </c>
    </row>
    <row r="139" spans="1:3" s="12" customFormat="1" ht="15.75" x14ac:dyDescent="0.25">
      <c r="A139" s="489" t="s">
        <v>112</v>
      </c>
      <c r="B139" s="495">
        <v>2700</v>
      </c>
      <c r="C139" s="495">
        <v>1250</v>
      </c>
    </row>
    <row r="140" spans="1:3" s="12" customFormat="1" ht="15.75" x14ac:dyDescent="0.25">
      <c r="A140" s="489" t="s">
        <v>9</v>
      </c>
      <c r="B140" s="495">
        <v>7194489</v>
      </c>
      <c r="C140" s="495">
        <v>4908470.59</v>
      </c>
    </row>
    <row r="141" spans="1:3" s="12" customFormat="1" ht="15.75" x14ac:dyDescent="0.25">
      <c r="A141" s="489" t="s">
        <v>10</v>
      </c>
      <c r="B141" s="495">
        <v>73360</v>
      </c>
      <c r="C141" s="495">
        <v>46376.41</v>
      </c>
    </row>
    <row r="142" spans="1:3" s="12" customFormat="1" ht="15.75" x14ac:dyDescent="0.25">
      <c r="A142" s="489" t="s">
        <v>142</v>
      </c>
      <c r="B142" s="495">
        <v>31000</v>
      </c>
      <c r="C142" s="495">
        <v>31000</v>
      </c>
    </row>
    <row r="143" spans="1:3" s="12" customFormat="1" ht="18" customHeight="1" x14ac:dyDescent="0.25">
      <c r="A143" s="489" t="s">
        <v>30</v>
      </c>
      <c r="B143" s="495">
        <v>365000</v>
      </c>
      <c r="C143" s="495">
        <v>181261.66</v>
      </c>
    </row>
    <row r="144" spans="1:3" s="12" customFormat="1" ht="15.75" x14ac:dyDescent="0.25">
      <c r="A144" s="489" t="s">
        <v>12</v>
      </c>
      <c r="B144" s="495">
        <v>348000</v>
      </c>
      <c r="C144" s="495">
        <v>264674.71000000002</v>
      </c>
    </row>
    <row r="145" spans="1:3" s="12" customFormat="1" ht="15.75" x14ac:dyDescent="0.25">
      <c r="A145" s="490" t="s">
        <v>113</v>
      </c>
      <c r="B145" s="495">
        <v>155800</v>
      </c>
      <c r="C145" s="495">
        <v>10128.25</v>
      </c>
    </row>
    <row r="146" spans="1:3" s="12" customFormat="1" ht="15.75" x14ac:dyDescent="0.25">
      <c r="A146" s="490" t="s">
        <v>5</v>
      </c>
      <c r="B146" s="495">
        <v>2740900</v>
      </c>
      <c r="C146" s="495">
        <v>1856364.06</v>
      </c>
    </row>
    <row r="147" spans="1:3" s="12" customFormat="1" ht="31.5" x14ac:dyDescent="0.25">
      <c r="A147" s="489" t="s">
        <v>6</v>
      </c>
      <c r="B147" s="495">
        <v>9456955.6699999999</v>
      </c>
      <c r="C147" s="495">
        <v>9347452.6699999999</v>
      </c>
    </row>
    <row r="148" spans="1:3" s="12" customFormat="1" ht="31.5" x14ac:dyDescent="0.25">
      <c r="A148" s="490" t="s">
        <v>7</v>
      </c>
      <c r="B148" s="495">
        <v>7249540</v>
      </c>
      <c r="C148" s="495">
        <v>4318559.3899999997</v>
      </c>
    </row>
    <row r="149" spans="1:3" s="12" customFormat="1" x14ac:dyDescent="0.25">
      <c r="A149" s="14"/>
      <c r="B149" s="14"/>
      <c r="C149" s="14"/>
    </row>
    <row r="150" spans="1:3" s="12" customFormat="1" x14ac:dyDescent="0.25">
      <c r="A150" s="21" t="s">
        <v>0</v>
      </c>
      <c r="B150" s="21" t="s">
        <v>2</v>
      </c>
      <c r="C150" s="21" t="s">
        <v>3</v>
      </c>
    </row>
    <row r="151" spans="1:3" s="12" customFormat="1" x14ac:dyDescent="0.25">
      <c r="A151" s="21" t="s">
        <v>1</v>
      </c>
      <c r="B151" s="21">
        <v>2</v>
      </c>
      <c r="C151" s="21">
        <v>3</v>
      </c>
    </row>
    <row r="152" spans="1:3" s="12" customFormat="1" x14ac:dyDescent="0.25">
      <c r="A152" s="4" t="s">
        <v>27</v>
      </c>
      <c r="B152" s="76">
        <f>SUM(B154:B166)</f>
        <v>68989500</v>
      </c>
      <c r="C152" s="76">
        <f>SUM(C154:C166)</f>
        <v>61014098.030000009</v>
      </c>
    </row>
    <row r="153" spans="1:3" s="12" customFormat="1" x14ac:dyDescent="0.25">
      <c r="A153" s="23" t="s">
        <v>4</v>
      </c>
      <c r="B153" s="77"/>
      <c r="C153" s="77"/>
    </row>
    <row r="154" spans="1:3" s="12" customFormat="1" x14ac:dyDescent="0.25">
      <c r="A154" s="264" t="s">
        <v>8</v>
      </c>
      <c r="B154" s="329">
        <v>40932950</v>
      </c>
      <c r="C154" s="329">
        <v>39064821.230000004</v>
      </c>
    </row>
    <row r="155" spans="1:3" s="12" customFormat="1" ht="23.25" x14ac:dyDescent="0.25">
      <c r="A155" s="264" t="s">
        <v>140</v>
      </c>
      <c r="B155" s="329">
        <v>5980000</v>
      </c>
      <c r="C155" s="329">
        <v>1924638.88</v>
      </c>
    </row>
    <row r="156" spans="1:3" s="12" customFormat="1" x14ac:dyDescent="0.25">
      <c r="A156" s="264" t="s">
        <v>83</v>
      </c>
      <c r="B156" s="329">
        <v>6305200</v>
      </c>
      <c r="C156" s="329">
        <v>5759399.46</v>
      </c>
    </row>
    <row r="157" spans="1:3" s="12" customFormat="1" x14ac:dyDescent="0.25">
      <c r="A157" s="264" t="s">
        <v>9</v>
      </c>
      <c r="B157" s="329">
        <v>12361750</v>
      </c>
      <c r="C157" s="329">
        <v>11684674.430000002</v>
      </c>
    </row>
    <row r="158" spans="1:3" s="12" customFormat="1" x14ac:dyDescent="0.25">
      <c r="A158" s="264" t="s">
        <v>10</v>
      </c>
      <c r="B158" s="329">
        <v>68800</v>
      </c>
      <c r="C158" s="329">
        <v>58163.719999999994</v>
      </c>
    </row>
    <row r="159" spans="1:3" s="12" customFormat="1" x14ac:dyDescent="0.25">
      <c r="A159" s="264" t="s">
        <v>15</v>
      </c>
      <c r="B159" s="329">
        <v>426652</v>
      </c>
      <c r="C159" s="329">
        <v>426652</v>
      </c>
    </row>
    <row r="160" spans="1:3" s="12" customFormat="1" ht="23.25" x14ac:dyDescent="0.25">
      <c r="A160" s="264" t="s">
        <v>14</v>
      </c>
      <c r="B160" s="329"/>
      <c r="C160" s="329"/>
    </row>
    <row r="161" spans="1:3" s="12" customFormat="1" x14ac:dyDescent="0.25">
      <c r="A161" s="264" t="s">
        <v>11</v>
      </c>
      <c r="B161" s="329">
        <v>422200</v>
      </c>
      <c r="C161" s="329">
        <v>332480</v>
      </c>
    </row>
    <row r="162" spans="1:3" s="12" customFormat="1" x14ac:dyDescent="0.25">
      <c r="A162" s="264" t="s">
        <v>12</v>
      </c>
      <c r="B162" s="329">
        <v>1116618</v>
      </c>
      <c r="C162" s="329">
        <v>455902.06</v>
      </c>
    </row>
    <row r="163" spans="1:3" s="12" customFormat="1" x14ac:dyDescent="0.25">
      <c r="A163" s="264" t="s">
        <v>74</v>
      </c>
      <c r="B163" s="329"/>
      <c r="C163" s="329">
        <v>0</v>
      </c>
    </row>
    <row r="164" spans="1:3" s="12" customFormat="1" x14ac:dyDescent="0.25">
      <c r="A164" s="265" t="s">
        <v>5</v>
      </c>
      <c r="B164" s="329">
        <v>60700</v>
      </c>
      <c r="C164" s="329">
        <v>0</v>
      </c>
    </row>
    <row r="165" spans="1:3" s="12" customFormat="1" ht="25.5" x14ac:dyDescent="0.25">
      <c r="A165" s="265" t="s">
        <v>6</v>
      </c>
      <c r="B165" s="329">
        <v>0</v>
      </c>
      <c r="C165" s="329">
        <v>0</v>
      </c>
    </row>
    <row r="166" spans="1:3" s="12" customFormat="1" ht="25.5" x14ac:dyDescent="0.25">
      <c r="A166" s="265" t="s">
        <v>7</v>
      </c>
      <c r="B166" s="329">
        <v>1314630</v>
      </c>
      <c r="C166" s="329">
        <v>1307366.25</v>
      </c>
    </row>
    <row r="167" spans="1:3" s="12" customFormat="1" x14ac:dyDescent="0.25">
      <c r="A167" s="287"/>
      <c r="B167" s="329"/>
      <c r="C167" s="329"/>
    </row>
    <row r="168" spans="1:3" s="12" customFormat="1" x14ac:dyDescent="0.25">
      <c r="A168" s="14"/>
      <c r="B168" s="329"/>
      <c r="C168" s="329"/>
    </row>
    <row r="169" spans="1:3" s="12" customFormat="1" x14ac:dyDescent="0.25">
      <c r="A169" s="15" t="s">
        <v>0</v>
      </c>
      <c r="B169" s="15" t="s">
        <v>2</v>
      </c>
      <c r="C169" s="15" t="s">
        <v>3</v>
      </c>
    </row>
    <row r="170" spans="1:3" s="12" customFormat="1" x14ac:dyDescent="0.25">
      <c r="A170" s="15" t="s">
        <v>1</v>
      </c>
      <c r="B170" s="15">
        <v>2</v>
      </c>
      <c r="C170" s="15">
        <v>3</v>
      </c>
    </row>
    <row r="171" spans="1:3" s="12" customFormat="1" x14ac:dyDescent="0.25">
      <c r="A171" s="3" t="s">
        <v>28</v>
      </c>
      <c r="B171" s="436">
        <f>SUM(B173:B184)</f>
        <v>22571900.000000004</v>
      </c>
      <c r="C171" s="436">
        <f>SUM(C173:C184)</f>
        <v>15532273.519999998</v>
      </c>
    </row>
    <row r="172" spans="1:3" s="12" customFormat="1" x14ac:dyDescent="0.25">
      <c r="A172" s="10" t="s">
        <v>4</v>
      </c>
      <c r="B172" s="259"/>
      <c r="C172" s="259"/>
    </row>
    <row r="173" spans="1:3" s="12" customFormat="1" x14ac:dyDescent="0.25">
      <c r="A173" s="456" t="s">
        <v>8</v>
      </c>
      <c r="B173" s="464">
        <v>14868000</v>
      </c>
      <c r="C173" s="480">
        <v>10004451.23</v>
      </c>
    </row>
    <row r="174" spans="1:3" s="12" customFormat="1" x14ac:dyDescent="0.25">
      <c r="A174" s="456" t="s">
        <v>95</v>
      </c>
      <c r="B174" s="464">
        <v>25000</v>
      </c>
      <c r="C174" s="480">
        <v>13568.79</v>
      </c>
    </row>
    <row r="175" spans="1:3" s="12" customFormat="1" x14ac:dyDescent="0.25">
      <c r="A175" s="456" t="s">
        <v>13</v>
      </c>
      <c r="B175" s="464"/>
      <c r="C175" s="480"/>
    </row>
    <row r="176" spans="1:3" s="12" customFormat="1" x14ac:dyDescent="0.25">
      <c r="A176" s="456" t="s">
        <v>9</v>
      </c>
      <c r="B176" s="464">
        <v>4497500</v>
      </c>
      <c r="C176" s="481">
        <v>2983668.1</v>
      </c>
    </row>
    <row r="177" spans="1:3" s="12" customFormat="1" x14ac:dyDescent="0.25">
      <c r="A177" s="456" t="s">
        <v>10</v>
      </c>
      <c r="B177" s="464"/>
      <c r="C177" s="480"/>
    </row>
    <row r="178" spans="1:3" s="12" customFormat="1" ht="23.25" x14ac:dyDescent="0.25">
      <c r="A178" s="456" t="s">
        <v>14</v>
      </c>
      <c r="B178" s="464"/>
      <c r="C178" s="480"/>
    </row>
    <row r="179" spans="1:3" s="12" customFormat="1" x14ac:dyDescent="0.25">
      <c r="A179" s="456" t="s">
        <v>11</v>
      </c>
      <c r="B179" s="464">
        <v>453100</v>
      </c>
      <c r="C179" s="480">
        <v>392457</v>
      </c>
    </row>
    <row r="180" spans="1:3" s="12" customFormat="1" x14ac:dyDescent="0.25">
      <c r="A180" s="456" t="s">
        <v>12</v>
      </c>
      <c r="B180" s="464">
        <v>432707.35</v>
      </c>
      <c r="C180" s="480">
        <v>346904</v>
      </c>
    </row>
    <row r="181" spans="1:3" s="12" customFormat="1" x14ac:dyDescent="0.25">
      <c r="A181" s="456" t="s">
        <v>72</v>
      </c>
      <c r="B181" s="464">
        <v>79147.210000000006</v>
      </c>
      <c r="C181" s="480">
        <v>5847.26</v>
      </c>
    </row>
    <row r="182" spans="1:3" s="12" customFormat="1" x14ac:dyDescent="0.25">
      <c r="A182" s="457" t="s">
        <v>5</v>
      </c>
      <c r="B182" s="464">
        <v>0</v>
      </c>
      <c r="C182" s="480"/>
    </row>
    <row r="183" spans="1:3" s="12" customFormat="1" ht="25.5" x14ac:dyDescent="0.25">
      <c r="A183" s="457" t="s">
        <v>6</v>
      </c>
      <c r="B183" s="464">
        <v>714186.44</v>
      </c>
      <c r="C183" s="480">
        <v>714186.44</v>
      </c>
    </row>
    <row r="184" spans="1:3" s="12" customFormat="1" ht="25.5" x14ac:dyDescent="0.25">
      <c r="A184" s="457" t="s">
        <v>7</v>
      </c>
      <c r="B184" s="464">
        <v>1502259</v>
      </c>
      <c r="C184" s="480">
        <v>1071190.7</v>
      </c>
    </row>
    <row r="185" spans="1:3" s="12" customFormat="1" x14ac:dyDescent="0.25">
      <c r="A185" s="14"/>
      <c r="B185" s="14"/>
      <c r="C185" s="14"/>
    </row>
    <row r="186" spans="1:3" s="12" customFormat="1" x14ac:dyDescent="0.25">
      <c r="A186" s="15" t="s">
        <v>0</v>
      </c>
      <c r="B186" s="15" t="s">
        <v>2</v>
      </c>
      <c r="C186" s="15" t="s">
        <v>3</v>
      </c>
    </row>
    <row r="187" spans="1:3" s="12" customFormat="1" x14ac:dyDescent="0.25">
      <c r="A187" s="15" t="s">
        <v>1</v>
      </c>
      <c r="B187" s="15">
        <v>2</v>
      </c>
      <c r="C187" s="15">
        <v>3</v>
      </c>
    </row>
    <row r="188" spans="1:3" s="12" customFormat="1" x14ac:dyDescent="0.25">
      <c r="A188" s="3" t="s">
        <v>29</v>
      </c>
      <c r="B188" s="8">
        <f>SUM(B190:B203)</f>
        <v>21243100</v>
      </c>
      <c r="C188" s="8">
        <f>SUM(C190:C203)</f>
        <v>13588024.560000001</v>
      </c>
    </row>
    <row r="189" spans="1:3" s="12" customFormat="1" x14ac:dyDescent="0.25">
      <c r="A189" s="10" t="s">
        <v>4</v>
      </c>
      <c r="B189" s="11"/>
      <c r="C189" s="11">
        <v>0</v>
      </c>
    </row>
    <row r="190" spans="1:3" s="12" customFormat="1" x14ac:dyDescent="0.25">
      <c r="A190" s="456" t="s">
        <v>8</v>
      </c>
      <c r="B190" s="464">
        <v>10564650.16</v>
      </c>
      <c r="C190" s="464">
        <v>7118969.3600000003</v>
      </c>
    </row>
    <row r="191" spans="1:3" s="12" customFormat="1" ht="23.25" x14ac:dyDescent="0.25">
      <c r="A191" s="456" t="s">
        <v>76</v>
      </c>
      <c r="B191" s="464">
        <v>378142.79</v>
      </c>
      <c r="C191" s="464">
        <v>352900.2</v>
      </c>
    </row>
    <row r="192" spans="1:3" s="12" customFormat="1" ht="23.25" x14ac:dyDescent="0.25">
      <c r="A192" s="456" t="s">
        <v>133</v>
      </c>
      <c r="B192" s="464">
        <v>343683.05</v>
      </c>
      <c r="C192" s="464">
        <v>343683.05</v>
      </c>
    </row>
    <row r="193" spans="1:3" s="12" customFormat="1" x14ac:dyDescent="0.25">
      <c r="A193" s="456" t="s">
        <v>9</v>
      </c>
      <c r="B193" s="464">
        <v>3190524</v>
      </c>
      <c r="C193" s="464">
        <v>2131894</v>
      </c>
    </row>
    <row r="194" spans="1:3" s="12" customFormat="1" x14ac:dyDescent="0.25">
      <c r="A194" s="456" t="s">
        <v>10</v>
      </c>
      <c r="B194" s="464">
        <v>34640</v>
      </c>
      <c r="C194" s="464">
        <v>20072.05</v>
      </c>
    </row>
    <row r="195" spans="1:3" s="12" customFormat="1" ht="23.25" x14ac:dyDescent="0.25">
      <c r="A195" s="456" t="s">
        <v>49</v>
      </c>
      <c r="B195" s="464">
        <v>100894.44</v>
      </c>
      <c r="C195" s="464">
        <v>49999</v>
      </c>
    </row>
    <row r="196" spans="1:3" s="12" customFormat="1" x14ac:dyDescent="0.25">
      <c r="A196" s="386" t="s">
        <v>15</v>
      </c>
      <c r="B196" s="464">
        <v>155633</v>
      </c>
      <c r="C196" s="464">
        <v>49422.78</v>
      </c>
    </row>
    <row r="197" spans="1:3" s="12" customFormat="1" x14ac:dyDescent="0.25">
      <c r="A197" s="386" t="s">
        <v>16</v>
      </c>
      <c r="B197" s="464">
        <v>358760</v>
      </c>
      <c r="C197" s="464">
        <v>247486.5</v>
      </c>
    </row>
    <row r="198" spans="1:3" s="12" customFormat="1" x14ac:dyDescent="0.25">
      <c r="A198" s="456" t="s">
        <v>11</v>
      </c>
      <c r="B198" s="464">
        <v>345000</v>
      </c>
      <c r="C198" s="464">
        <v>170877</v>
      </c>
    </row>
    <row r="199" spans="1:3" s="12" customFormat="1" x14ac:dyDescent="0.25">
      <c r="A199" s="456" t="s">
        <v>12</v>
      </c>
      <c r="B199" s="464">
        <v>2939526.56</v>
      </c>
      <c r="C199" s="464">
        <v>987882</v>
      </c>
    </row>
    <row r="200" spans="1:3" s="12" customFormat="1" x14ac:dyDescent="0.25">
      <c r="A200" s="457" t="s">
        <v>72</v>
      </c>
      <c r="B200" s="464">
        <v>40000</v>
      </c>
      <c r="C200" s="464">
        <v>26091.17</v>
      </c>
    </row>
    <row r="201" spans="1:3" s="12" customFormat="1" x14ac:dyDescent="0.25">
      <c r="A201" s="456" t="s">
        <v>5</v>
      </c>
      <c r="B201" s="464">
        <v>66100</v>
      </c>
      <c r="C201" s="464">
        <v>18972.650000000001</v>
      </c>
    </row>
    <row r="202" spans="1:3" s="12" customFormat="1" ht="25.5" x14ac:dyDescent="0.25">
      <c r="A202" s="457" t="s">
        <v>6</v>
      </c>
      <c r="B202" s="464">
        <v>100000</v>
      </c>
      <c r="C202" s="464">
        <v>45782</v>
      </c>
    </row>
    <row r="203" spans="1:3" s="12" customFormat="1" ht="25.5" x14ac:dyDescent="0.25">
      <c r="A203" s="457" t="s">
        <v>7</v>
      </c>
      <c r="B203" s="464">
        <v>2625546</v>
      </c>
      <c r="C203" s="464">
        <v>2023992.8</v>
      </c>
    </row>
    <row r="204" spans="1:3" s="12" customFormat="1" x14ac:dyDescent="0.25">
      <c r="A204" s="356"/>
      <c r="B204" s="469"/>
      <c r="C204" s="469"/>
    </row>
    <row r="205" spans="1:3" s="12" customFormat="1" x14ac:dyDescent="0.25">
      <c r="A205" s="14"/>
      <c r="B205" s="14"/>
      <c r="C205" s="14"/>
    </row>
    <row r="206" spans="1:3" s="12" customFormat="1" x14ac:dyDescent="0.25">
      <c r="A206" s="15" t="s">
        <v>0</v>
      </c>
      <c r="B206" s="15" t="s">
        <v>2</v>
      </c>
      <c r="C206" s="15" t="s">
        <v>3</v>
      </c>
    </row>
    <row r="207" spans="1:3" s="12" customFormat="1" x14ac:dyDescent="0.25">
      <c r="A207" s="15" t="s">
        <v>1</v>
      </c>
      <c r="B207" s="15">
        <v>2</v>
      </c>
      <c r="C207" s="15">
        <v>3</v>
      </c>
    </row>
    <row r="208" spans="1:3" s="12" customFormat="1" x14ac:dyDescent="0.25">
      <c r="A208" s="3" t="s">
        <v>36</v>
      </c>
      <c r="B208" s="436">
        <f>B210+B212+B213+B215+B216+B217+B218+B219+B220+B211+B214+B222</f>
        <v>7017630.0000000009</v>
      </c>
      <c r="C208" s="436">
        <f>C210+C212+C213+C215+C216+C217+C218+C219+C220+C211+C214+C222</f>
        <v>7016315.54</v>
      </c>
    </row>
    <row r="209" spans="1:3" s="12" customFormat="1" x14ac:dyDescent="0.25">
      <c r="A209" s="10" t="s">
        <v>4</v>
      </c>
      <c r="B209" s="259"/>
      <c r="C209" s="259"/>
    </row>
    <row r="210" spans="1:3" s="12" customFormat="1" x14ac:dyDescent="0.25">
      <c r="A210" s="456" t="s">
        <v>8</v>
      </c>
      <c r="B210" s="479">
        <v>4101793.91</v>
      </c>
      <c r="C210" s="479">
        <v>4101793.91</v>
      </c>
    </row>
    <row r="211" spans="1:3" s="12" customFormat="1" x14ac:dyDescent="0.25">
      <c r="A211" s="456" t="s">
        <v>13</v>
      </c>
      <c r="B211" s="479">
        <v>0</v>
      </c>
      <c r="C211" s="479"/>
    </row>
    <row r="212" spans="1:3" s="12" customFormat="1" x14ac:dyDescent="0.25">
      <c r="A212" s="456" t="s">
        <v>9</v>
      </c>
      <c r="B212" s="479">
        <v>1233493.9099999999</v>
      </c>
      <c r="C212" s="479">
        <v>1233486.6399999999</v>
      </c>
    </row>
    <row r="213" spans="1:3" s="12" customFormat="1" ht="23.25" x14ac:dyDescent="0.25">
      <c r="A213" s="456" t="s">
        <v>84</v>
      </c>
      <c r="B213" s="479">
        <v>1157612.18</v>
      </c>
      <c r="C213" s="479">
        <v>1157612.18</v>
      </c>
    </row>
    <row r="214" spans="1:3" s="12" customFormat="1" x14ac:dyDescent="0.25">
      <c r="A214" s="456" t="s">
        <v>10</v>
      </c>
      <c r="B214" s="479">
        <v>24073.23</v>
      </c>
      <c r="C214" s="479">
        <v>24073.23</v>
      </c>
    </row>
    <row r="215" spans="1:3" s="12" customFormat="1" ht="23.25" x14ac:dyDescent="0.25">
      <c r="A215" s="456" t="s">
        <v>14</v>
      </c>
      <c r="B215" s="479">
        <v>0</v>
      </c>
      <c r="C215" s="479"/>
    </row>
    <row r="216" spans="1:3" s="12" customFormat="1" x14ac:dyDescent="0.25">
      <c r="A216" s="456" t="s">
        <v>15</v>
      </c>
      <c r="B216" s="479">
        <v>38881.79</v>
      </c>
      <c r="C216" s="479">
        <v>38881.79</v>
      </c>
    </row>
    <row r="217" spans="1:3" s="12" customFormat="1" x14ac:dyDescent="0.25">
      <c r="A217" s="456" t="s">
        <v>11</v>
      </c>
      <c r="B217" s="479">
        <v>62892.35</v>
      </c>
      <c r="C217" s="479">
        <v>62892.35</v>
      </c>
    </row>
    <row r="218" spans="1:3" s="12" customFormat="1" x14ac:dyDescent="0.25">
      <c r="A218" s="456" t="s">
        <v>12</v>
      </c>
      <c r="B218" s="479">
        <v>230233.19</v>
      </c>
      <c r="C218" s="479">
        <v>228926</v>
      </c>
    </row>
    <row r="219" spans="1:3" s="12" customFormat="1" x14ac:dyDescent="0.25">
      <c r="A219" s="456" t="s">
        <v>72</v>
      </c>
      <c r="B219" s="479">
        <v>6073.98</v>
      </c>
      <c r="C219" s="479">
        <v>6073.98</v>
      </c>
    </row>
    <row r="220" spans="1:3" s="12" customFormat="1" x14ac:dyDescent="0.25">
      <c r="A220" s="457" t="s">
        <v>5</v>
      </c>
      <c r="B220" s="479">
        <v>19167.46</v>
      </c>
      <c r="C220" s="479">
        <v>19167.46</v>
      </c>
    </row>
    <row r="221" spans="1:3" s="12" customFormat="1" ht="25.5" x14ac:dyDescent="0.25">
      <c r="A221" s="457" t="s">
        <v>6</v>
      </c>
      <c r="B221" s="479">
        <v>0</v>
      </c>
      <c r="C221" s="479"/>
    </row>
    <row r="222" spans="1:3" s="12" customFormat="1" ht="25.5" x14ac:dyDescent="0.25">
      <c r="A222" s="457" t="s">
        <v>7</v>
      </c>
      <c r="B222" s="479">
        <v>143408</v>
      </c>
      <c r="C222" s="479">
        <v>143408</v>
      </c>
    </row>
    <row r="223" spans="1:3" s="12" customFormat="1" x14ac:dyDescent="0.25">
      <c r="A223" s="10"/>
      <c r="B223" s="474"/>
      <c r="C223" s="474"/>
    </row>
    <row r="224" spans="1:3" s="12" customFormat="1" x14ac:dyDescent="0.25">
      <c r="A224" s="15" t="s">
        <v>0</v>
      </c>
      <c r="B224" s="15" t="s">
        <v>2</v>
      </c>
      <c r="C224" s="15" t="s">
        <v>3</v>
      </c>
    </row>
    <row r="225" spans="1:3" s="12" customFormat="1" x14ac:dyDescent="0.25">
      <c r="A225" s="15" t="s">
        <v>1</v>
      </c>
      <c r="B225" s="15">
        <v>2</v>
      </c>
      <c r="C225" s="15">
        <v>3</v>
      </c>
    </row>
    <row r="226" spans="1:3" s="12" customFormat="1" x14ac:dyDescent="0.25">
      <c r="A226" s="3" t="s">
        <v>31</v>
      </c>
      <c r="B226" s="436">
        <f>SUM(B228:B240)</f>
        <v>4764265.0000000009</v>
      </c>
      <c r="C226" s="436">
        <f>SUM(C228:C240)</f>
        <v>4760634.1400000006</v>
      </c>
    </row>
    <row r="227" spans="1:3" s="12" customFormat="1" x14ac:dyDescent="0.25">
      <c r="A227" s="10" t="s">
        <v>4</v>
      </c>
      <c r="B227" s="259"/>
      <c r="C227" s="259"/>
    </row>
    <row r="228" spans="1:3" s="12" customFormat="1" x14ac:dyDescent="0.25">
      <c r="A228" s="456" t="s">
        <v>8</v>
      </c>
      <c r="B228" s="486">
        <v>2934586.79</v>
      </c>
      <c r="C228" s="487">
        <v>2934586.79</v>
      </c>
    </row>
    <row r="229" spans="1:3" s="12" customFormat="1" x14ac:dyDescent="0.25">
      <c r="A229" s="456" t="s">
        <v>13</v>
      </c>
      <c r="B229" s="486"/>
      <c r="C229" s="487"/>
    </row>
    <row r="230" spans="1:3" s="12" customFormat="1" x14ac:dyDescent="0.25">
      <c r="A230" s="456" t="s">
        <v>9</v>
      </c>
      <c r="B230" s="486">
        <v>886245.21</v>
      </c>
      <c r="C230" s="487">
        <v>886245.2</v>
      </c>
    </row>
    <row r="231" spans="1:3" s="12" customFormat="1" x14ac:dyDescent="0.25">
      <c r="A231" s="456" t="s">
        <v>131</v>
      </c>
      <c r="B231" s="486"/>
      <c r="C231" s="487"/>
    </row>
    <row r="232" spans="1:3" s="12" customFormat="1" x14ac:dyDescent="0.25">
      <c r="A232" s="456" t="s">
        <v>106</v>
      </c>
      <c r="B232" s="486">
        <v>513068</v>
      </c>
      <c r="C232" s="487">
        <v>513068</v>
      </c>
    </row>
    <row r="233" spans="1:3" s="12" customFormat="1" x14ac:dyDescent="0.25">
      <c r="A233" s="456" t="s">
        <v>10</v>
      </c>
      <c r="B233" s="486">
        <v>12200</v>
      </c>
      <c r="C233" s="476">
        <v>11730.27</v>
      </c>
    </row>
    <row r="234" spans="1:3" s="12" customFormat="1" x14ac:dyDescent="0.25">
      <c r="A234" s="456" t="s">
        <v>30</v>
      </c>
      <c r="B234" s="486">
        <v>29518.74</v>
      </c>
      <c r="C234" s="487">
        <v>27646.2</v>
      </c>
    </row>
    <row r="235" spans="1:3" s="12" customFormat="1" x14ac:dyDescent="0.25">
      <c r="A235" s="456" t="s">
        <v>11</v>
      </c>
      <c r="B235" s="486">
        <v>11500</v>
      </c>
      <c r="C235" s="487">
        <v>10922.42</v>
      </c>
    </row>
    <row r="236" spans="1:3" s="12" customFormat="1" x14ac:dyDescent="0.25">
      <c r="A236" s="456" t="s">
        <v>12</v>
      </c>
      <c r="B236" s="486">
        <v>259465</v>
      </c>
      <c r="C236" s="487">
        <v>259311</v>
      </c>
    </row>
    <row r="237" spans="1:3" s="12" customFormat="1" x14ac:dyDescent="0.25">
      <c r="A237" s="456" t="s">
        <v>82</v>
      </c>
      <c r="B237" s="487">
        <v>1026.8599999999999</v>
      </c>
      <c r="C237" s="487">
        <v>1026.8599999999999</v>
      </c>
    </row>
    <row r="238" spans="1:3" s="12" customFormat="1" x14ac:dyDescent="0.25">
      <c r="A238" s="457" t="s">
        <v>5</v>
      </c>
      <c r="B238" s="486">
        <v>4200</v>
      </c>
      <c r="C238" s="487">
        <v>3643</v>
      </c>
    </row>
    <row r="239" spans="1:3" s="12" customFormat="1" ht="25.5" x14ac:dyDescent="0.25">
      <c r="A239" s="457" t="s">
        <v>6</v>
      </c>
      <c r="B239" s="486"/>
      <c r="C239" s="487"/>
    </row>
    <row r="240" spans="1:3" s="12" customFormat="1" ht="25.5" x14ac:dyDescent="0.25">
      <c r="A240" s="457" t="s">
        <v>7</v>
      </c>
      <c r="B240" s="487">
        <v>112454.39999999999</v>
      </c>
      <c r="C240" s="487">
        <v>112454.39999999999</v>
      </c>
    </row>
    <row r="241" spans="1:3" s="12" customFormat="1" x14ac:dyDescent="0.25">
      <c r="A241" s="14"/>
      <c r="B241" s="14"/>
      <c r="C241" s="14"/>
    </row>
    <row r="242" spans="1:3" s="12" customFormat="1" x14ac:dyDescent="0.25">
      <c r="A242" s="15" t="s">
        <v>0</v>
      </c>
      <c r="B242" s="15" t="s">
        <v>2</v>
      </c>
      <c r="C242" s="15" t="s">
        <v>3</v>
      </c>
    </row>
    <row r="243" spans="1:3" s="12" customFormat="1" x14ac:dyDescent="0.25">
      <c r="A243" s="15" t="s">
        <v>1</v>
      </c>
      <c r="B243" s="15">
        <v>2</v>
      </c>
      <c r="C243" s="15">
        <v>3</v>
      </c>
    </row>
    <row r="244" spans="1:3" s="12" customFormat="1" ht="25.5" x14ac:dyDescent="0.25">
      <c r="A244" s="3" t="s">
        <v>34</v>
      </c>
      <c r="B244" s="475">
        <f>SUM(B246:B266)</f>
        <v>48490800</v>
      </c>
      <c r="C244" s="475">
        <f>SUM(C246:C266)</f>
        <v>34455693.520000003</v>
      </c>
    </row>
    <row r="245" spans="1:3" s="12" customFormat="1" x14ac:dyDescent="0.25">
      <c r="A245" s="10" t="s">
        <v>4</v>
      </c>
      <c r="B245" s="475"/>
      <c r="C245" s="475"/>
    </row>
    <row r="246" spans="1:3" s="12" customFormat="1" x14ac:dyDescent="0.25">
      <c r="A246" s="13" t="s">
        <v>8</v>
      </c>
      <c r="B246" s="475">
        <v>27430300</v>
      </c>
      <c r="C246" s="475">
        <v>18301603.810000002</v>
      </c>
    </row>
    <row r="247" spans="1:3" s="12" customFormat="1" x14ac:dyDescent="0.25">
      <c r="A247" s="13" t="s">
        <v>13</v>
      </c>
      <c r="B247" s="475">
        <v>8400</v>
      </c>
      <c r="C247" s="475">
        <v>1000</v>
      </c>
    </row>
    <row r="248" spans="1:3" s="12" customFormat="1" ht="17.25" customHeight="1" x14ac:dyDescent="0.25">
      <c r="A248" s="13" t="s">
        <v>119</v>
      </c>
      <c r="B248" s="475">
        <v>60000</v>
      </c>
      <c r="C248" s="475"/>
    </row>
    <row r="249" spans="1:3" s="12" customFormat="1" x14ac:dyDescent="0.25">
      <c r="A249" s="13" t="s">
        <v>9</v>
      </c>
      <c r="B249" s="475">
        <v>8222850</v>
      </c>
      <c r="C249" s="475">
        <v>5465870.71</v>
      </c>
    </row>
    <row r="250" spans="1:3" s="12" customFormat="1" x14ac:dyDescent="0.25">
      <c r="A250" s="13" t="s">
        <v>10</v>
      </c>
      <c r="B250" s="475">
        <v>19500</v>
      </c>
      <c r="C250" s="475">
        <v>13000</v>
      </c>
    </row>
    <row r="251" spans="1:3" s="12" customFormat="1" x14ac:dyDescent="0.25">
      <c r="A251" s="13" t="s">
        <v>15</v>
      </c>
      <c r="B251" s="475">
        <v>46051.64</v>
      </c>
      <c r="C251" s="475">
        <v>28427.63</v>
      </c>
    </row>
    <row r="252" spans="1:3" s="12" customFormat="1" x14ac:dyDescent="0.25">
      <c r="A252" s="13" t="s">
        <v>33</v>
      </c>
      <c r="B252" s="475"/>
      <c r="C252" s="475"/>
    </row>
    <row r="253" spans="1:3" s="12" customFormat="1" x14ac:dyDescent="0.25">
      <c r="A253" s="13" t="s">
        <v>11</v>
      </c>
      <c r="B253" s="475">
        <v>220000</v>
      </c>
      <c r="C253" s="475">
        <v>114601.84</v>
      </c>
    </row>
    <row r="254" spans="1:3" s="12" customFormat="1" x14ac:dyDescent="0.25">
      <c r="A254" s="13" t="s">
        <v>12</v>
      </c>
      <c r="B254" s="475">
        <v>1040105.81</v>
      </c>
      <c r="C254" s="475">
        <v>682679.1399999999</v>
      </c>
    </row>
    <row r="255" spans="1:3" s="12" customFormat="1" x14ac:dyDescent="0.25">
      <c r="A255" s="13" t="s">
        <v>72</v>
      </c>
      <c r="B255" s="475">
        <v>97100</v>
      </c>
      <c r="C255" s="475">
        <v>87247.95</v>
      </c>
    </row>
    <row r="256" spans="1:3" s="12" customFormat="1" x14ac:dyDescent="0.25">
      <c r="A256" s="10" t="s">
        <v>5</v>
      </c>
      <c r="B256" s="475"/>
      <c r="C256" s="475"/>
    </row>
    <row r="257" spans="1:3" s="12" customFormat="1" ht="25.5" x14ac:dyDescent="0.25">
      <c r="A257" s="10" t="s">
        <v>6</v>
      </c>
      <c r="B257" s="475">
        <v>7730000</v>
      </c>
      <c r="C257" s="475">
        <v>6858594.21</v>
      </c>
    </row>
    <row r="258" spans="1:3" s="12" customFormat="1" ht="25.5" x14ac:dyDescent="0.25">
      <c r="A258" s="10" t="s">
        <v>137</v>
      </c>
      <c r="B258" s="475">
        <v>5650</v>
      </c>
      <c r="C258" s="475">
        <v>5650</v>
      </c>
    </row>
    <row r="259" spans="1:3" s="12" customFormat="1" x14ac:dyDescent="0.25">
      <c r="A259" s="10" t="s">
        <v>127</v>
      </c>
      <c r="B259" s="475">
        <v>2629360.19</v>
      </c>
      <c r="C259" s="475">
        <v>2629360.19</v>
      </c>
    </row>
    <row r="260" spans="1:3" s="12" customFormat="1" x14ac:dyDescent="0.25">
      <c r="A260" s="10" t="s">
        <v>138</v>
      </c>
      <c r="B260" s="475">
        <v>16000</v>
      </c>
      <c r="C260" s="475">
        <v>16000</v>
      </c>
    </row>
    <row r="261" spans="1:3" s="12" customFormat="1" x14ac:dyDescent="0.25">
      <c r="A261" s="10" t="s">
        <v>128</v>
      </c>
      <c r="B261" s="475">
        <v>560000</v>
      </c>
      <c r="C261" s="475"/>
    </row>
    <row r="262" spans="1:3" s="12" customFormat="1" ht="25.5" x14ac:dyDescent="0.25">
      <c r="A262" s="10" t="s">
        <v>129</v>
      </c>
      <c r="B262" s="475">
        <v>349512.36</v>
      </c>
      <c r="C262" s="475">
        <v>208219.04</v>
      </c>
    </row>
    <row r="263" spans="1:3" s="12" customFormat="1" x14ac:dyDescent="0.25">
      <c r="A263" s="10" t="s">
        <v>130</v>
      </c>
      <c r="B263" s="475">
        <v>5520</v>
      </c>
      <c r="C263" s="475">
        <v>5520</v>
      </c>
    </row>
    <row r="264" spans="1:3" s="12" customFormat="1" x14ac:dyDescent="0.25">
      <c r="A264" s="6" t="s">
        <v>37</v>
      </c>
      <c r="B264" s="475">
        <v>0</v>
      </c>
      <c r="C264" s="474"/>
    </row>
    <row r="265" spans="1:3" s="12" customFormat="1" x14ac:dyDescent="0.25">
      <c r="A265" s="6" t="s">
        <v>121</v>
      </c>
      <c r="B265" s="475">
        <v>48531</v>
      </c>
      <c r="C265" s="474">
        <v>36000</v>
      </c>
    </row>
    <row r="266" spans="1:3" s="12" customFormat="1" x14ac:dyDescent="0.25">
      <c r="A266" s="6" t="s">
        <v>120</v>
      </c>
      <c r="B266" s="475">
        <v>1919</v>
      </c>
      <c r="C266" s="474">
        <v>1919</v>
      </c>
    </row>
    <row r="267" spans="1:3" s="12" customFormat="1" x14ac:dyDescent="0.25">
      <c r="A267" s="14"/>
      <c r="B267" s="14"/>
      <c r="C267" s="14"/>
    </row>
    <row r="268" spans="1:3" s="12" customFormat="1" x14ac:dyDescent="0.25">
      <c r="A268" s="15" t="s">
        <v>0</v>
      </c>
      <c r="B268" s="15" t="s">
        <v>2</v>
      </c>
      <c r="C268" s="15" t="s">
        <v>3</v>
      </c>
    </row>
    <row r="269" spans="1:3" s="12" customFormat="1" x14ac:dyDescent="0.25">
      <c r="A269" s="15" t="s">
        <v>1</v>
      </c>
      <c r="B269" s="15">
        <v>2</v>
      </c>
      <c r="C269" s="15">
        <v>3</v>
      </c>
    </row>
    <row r="270" spans="1:3" s="12" customFormat="1" ht="25.5" x14ac:dyDescent="0.25">
      <c r="A270" s="3" t="s">
        <v>39</v>
      </c>
      <c r="B270" s="8">
        <f>SUM(B272:B286)</f>
        <v>44389800</v>
      </c>
      <c r="C270" s="8">
        <f>SUM(C272:C285)</f>
        <v>31171477.899999999</v>
      </c>
    </row>
    <row r="271" spans="1:3" s="12" customFormat="1" x14ac:dyDescent="0.25">
      <c r="A271" s="10" t="s">
        <v>4</v>
      </c>
      <c r="B271" s="11"/>
      <c r="C271" s="11"/>
    </row>
    <row r="272" spans="1:3" s="12" customFormat="1" x14ac:dyDescent="0.25">
      <c r="A272" s="33" t="s">
        <v>8</v>
      </c>
      <c r="B272" s="474">
        <v>23852400</v>
      </c>
      <c r="C272" s="474">
        <v>15796507.41</v>
      </c>
    </row>
    <row r="273" spans="1:3" s="12" customFormat="1" x14ac:dyDescent="0.25">
      <c r="A273" s="33" t="s">
        <v>103</v>
      </c>
      <c r="B273" s="474">
        <v>119200</v>
      </c>
      <c r="C273" s="474">
        <v>15762</v>
      </c>
    </row>
    <row r="274" spans="1:3" s="12" customFormat="1" x14ac:dyDescent="0.25">
      <c r="A274" s="33" t="s">
        <v>9</v>
      </c>
      <c r="B274" s="474">
        <v>7169600</v>
      </c>
      <c r="C274" s="474">
        <v>4700308.49</v>
      </c>
    </row>
    <row r="275" spans="1:3" s="12" customFormat="1" x14ac:dyDescent="0.25">
      <c r="A275" s="33" t="s">
        <v>10</v>
      </c>
      <c r="B275" s="474">
        <v>66404</v>
      </c>
      <c r="C275" s="474">
        <v>51908.91</v>
      </c>
    </row>
    <row r="276" spans="1:3" s="12" customFormat="1" x14ac:dyDescent="0.25">
      <c r="A276" s="33" t="s">
        <v>66</v>
      </c>
      <c r="B276" s="474"/>
      <c r="C276" s="474"/>
    </row>
    <row r="277" spans="1:3" s="12" customFormat="1" x14ac:dyDescent="0.25">
      <c r="A277" s="33" t="s">
        <v>15</v>
      </c>
      <c r="B277" s="474">
        <v>125265.33</v>
      </c>
      <c r="C277" s="474">
        <v>47395.999999999993</v>
      </c>
    </row>
    <row r="278" spans="1:3" s="12" customFormat="1" ht="23.25" x14ac:dyDescent="0.25">
      <c r="A278" s="33" t="s">
        <v>104</v>
      </c>
      <c r="B278" s="474"/>
      <c r="C278" s="474"/>
    </row>
    <row r="279" spans="1:3" s="12" customFormat="1" x14ac:dyDescent="0.25">
      <c r="A279" s="33" t="s">
        <v>11</v>
      </c>
      <c r="B279" s="474">
        <v>526534.9</v>
      </c>
      <c r="C279" s="474">
        <v>425758.18</v>
      </c>
    </row>
    <row r="280" spans="1:3" s="12" customFormat="1" x14ac:dyDescent="0.25">
      <c r="A280" s="33" t="s">
        <v>12</v>
      </c>
      <c r="B280" s="474">
        <v>658647.43000000005</v>
      </c>
      <c r="C280" s="474">
        <v>551935.87</v>
      </c>
    </row>
    <row r="281" spans="1:3" s="12" customFormat="1" x14ac:dyDescent="0.25">
      <c r="A281" s="33" t="s">
        <v>72</v>
      </c>
      <c r="B281" s="474">
        <v>56581.79</v>
      </c>
      <c r="C281" s="474">
        <v>56581.79</v>
      </c>
    </row>
    <row r="282" spans="1:3" s="12" customFormat="1" x14ac:dyDescent="0.25">
      <c r="A282" s="33" t="s">
        <v>97</v>
      </c>
      <c r="B282" s="474"/>
      <c r="C282" s="474"/>
    </row>
    <row r="283" spans="1:3" s="12" customFormat="1" x14ac:dyDescent="0.25">
      <c r="A283" s="33" t="s">
        <v>5</v>
      </c>
      <c r="B283" s="474">
        <v>46100</v>
      </c>
      <c r="C283" s="474">
        <v>39250</v>
      </c>
    </row>
    <row r="284" spans="1:3" s="12" customFormat="1" ht="23.25" x14ac:dyDescent="0.25">
      <c r="A284" s="33" t="s">
        <v>6</v>
      </c>
      <c r="B284" s="474">
        <v>7760609.9100000001</v>
      </c>
      <c r="C284" s="474">
        <v>7760609.9100000001</v>
      </c>
    </row>
    <row r="285" spans="1:3" s="12" customFormat="1" ht="23.25" x14ac:dyDescent="0.25">
      <c r="A285" s="33" t="s">
        <v>7</v>
      </c>
      <c r="B285" s="474">
        <v>4008456.64</v>
      </c>
      <c r="C285" s="474">
        <v>1725459.3399999999</v>
      </c>
    </row>
    <row r="286" spans="1:3" s="12" customFormat="1" x14ac:dyDescent="0.25">
      <c r="A286" s="14"/>
      <c r="B286" s="14"/>
      <c r="C286" s="14"/>
    </row>
    <row r="287" spans="1:3" s="12" customFormat="1" x14ac:dyDescent="0.25">
      <c r="A287" s="27" t="s">
        <v>0</v>
      </c>
      <c r="B287" s="27" t="s">
        <v>2</v>
      </c>
      <c r="C287" s="27" t="s">
        <v>3</v>
      </c>
    </row>
    <row r="288" spans="1:3" s="12" customFormat="1" ht="15.75" thickBot="1" x14ac:dyDescent="0.3">
      <c r="A288" s="27" t="s">
        <v>1</v>
      </c>
      <c r="B288" s="28" t="s">
        <v>40</v>
      </c>
      <c r="C288" s="28" t="s">
        <v>41</v>
      </c>
    </row>
    <row r="289" spans="1:3" s="12" customFormat="1" x14ac:dyDescent="0.25">
      <c r="A289" s="29" t="s">
        <v>42</v>
      </c>
      <c r="B289" s="81">
        <f>SUM(B291:B305)</f>
        <v>104158500</v>
      </c>
      <c r="C289" s="81">
        <f>SUM(C291:C305)</f>
        <v>61940836.839999996</v>
      </c>
    </row>
    <row r="290" spans="1:3" s="12" customFormat="1" x14ac:dyDescent="0.25">
      <c r="A290" s="31" t="s">
        <v>4</v>
      </c>
      <c r="B290" s="82"/>
      <c r="C290" s="82"/>
    </row>
    <row r="291" spans="1:3" s="12" customFormat="1" x14ac:dyDescent="0.25">
      <c r="A291" s="378" t="s">
        <v>8</v>
      </c>
      <c r="B291" s="474">
        <v>31137158</v>
      </c>
      <c r="C291" s="495">
        <v>20853885.379999999</v>
      </c>
    </row>
    <row r="292" spans="1:3" s="12" customFormat="1" x14ac:dyDescent="0.25">
      <c r="A292" s="378" t="s">
        <v>13</v>
      </c>
      <c r="B292" s="474">
        <v>405400</v>
      </c>
      <c r="C292" s="495">
        <v>166300</v>
      </c>
    </row>
    <row r="293" spans="1:3" s="12" customFormat="1" x14ac:dyDescent="0.25">
      <c r="A293" s="378" t="s">
        <v>9</v>
      </c>
      <c r="B293" s="474">
        <v>9364442</v>
      </c>
      <c r="C293" s="495">
        <v>6112287.3899999997</v>
      </c>
    </row>
    <row r="294" spans="1:3" s="12" customFormat="1" x14ac:dyDescent="0.25">
      <c r="A294" s="378" t="s">
        <v>10</v>
      </c>
      <c r="B294" s="474">
        <v>298474.32</v>
      </c>
      <c r="C294" s="495">
        <v>228383.64</v>
      </c>
    </row>
    <row r="295" spans="1:3" s="12" customFormat="1" ht="23.25" x14ac:dyDescent="0.25">
      <c r="A295" s="378" t="s">
        <v>124</v>
      </c>
      <c r="B295" s="474">
        <v>94800</v>
      </c>
      <c r="C295" s="495">
        <v>40981.9</v>
      </c>
    </row>
    <row r="296" spans="1:3" s="12" customFormat="1" x14ac:dyDescent="0.25">
      <c r="A296" s="378" t="s">
        <v>15</v>
      </c>
      <c r="B296" s="474">
        <v>1695915.43</v>
      </c>
      <c r="C296" s="495">
        <v>1060541.75</v>
      </c>
    </row>
    <row r="297" spans="1:3" s="12" customFormat="1" x14ac:dyDescent="0.25">
      <c r="A297" s="378" t="s">
        <v>91</v>
      </c>
      <c r="B297" s="474">
        <v>90000</v>
      </c>
      <c r="C297" s="495">
        <v>27000</v>
      </c>
    </row>
    <row r="298" spans="1:3" s="12" customFormat="1" x14ac:dyDescent="0.25">
      <c r="A298" s="378" t="s">
        <v>11</v>
      </c>
      <c r="B298" s="474">
        <v>6715668.1600000001</v>
      </c>
      <c r="C298" s="495">
        <v>4956503.41</v>
      </c>
    </row>
    <row r="299" spans="1:3" s="12" customFormat="1" x14ac:dyDescent="0.25">
      <c r="A299" s="378" t="s">
        <v>12</v>
      </c>
      <c r="B299" s="474">
        <v>36896716.100000001</v>
      </c>
      <c r="C299" s="495">
        <v>17283681.539999999</v>
      </c>
    </row>
    <row r="300" spans="1:3" s="12" customFormat="1" ht="23.25" x14ac:dyDescent="0.25">
      <c r="A300" s="378" t="s">
        <v>125</v>
      </c>
      <c r="B300" s="474">
        <v>31349.55</v>
      </c>
      <c r="C300" s="495">
        <v>18034.939999999999</v>
      </c>
    </row>
    <row r="301" spans="1:3" s="12" customFormat="1" ht="15" customHeight="1" x14ac:dyDescent="0.25">
      <c r="A301" s="378" t="s">
        <v>86</v>
      </c>
      <c r="B301" s="474">
        <v>39000</v>
      </c>
      <c r="C301" s="495">
        <v>13605.06</v>
      </c>
    </row>
    <row r="302" spans="1:3" s="12" customFormat="1" x14ac:dyDescent="0.25">
      <c r="A302" s="396"/>
      <c r="B302" s="474"/>
      <c r="C302" s="495"/>
    </row>
    <row r="303" spans="1:3" s="12" customFormat="1" x14ac:dyDescent="0.25">
      <c r="A303" s="397" t="s">
        <v>5</v>
      </c>
      <c r="B303" s="474">
        <v>179452</v>
      </c>
      <c r="C303" s="495">
        <v>102678.08</v>
      </c>
    </row>
    <row r="304" spans="1:3" s="12" customFormat="1" ht="25.5" x14ac:dyDescent="0.25">
      <c r="A304" s="377" t="s">
        <v>6</v>
      </c>
      <c r="B304" s="474">
        <v>10532773.65</v>
      </c>
      <c r="C304" s="495">
        <v>7494488.0700000003</v>
      </c>
    </row>
    <row r="305" spans="1:3" s="12" customFormat="1" ht="26.25" thickBot="1" x14ac:dyDescent="0.3">
      <c r="A305" s="398" t="s">
        <v>7</v>
      </c>
      <c r="B305" s="474">
        <v>6677350.79</v>
      </c>
      <c r="C305" s="495">
        <v>3582465.68</v>
      </c>
    </row>
    <row r="306" spans="1:3" s="12" customFormat="1" x14ac:dyDescent="0.25">
      <c r="A306" s="309"/>
      <c r="B306" s="300"/>
      <c r="C306" s="300"/>
    </row>
    <row r="307" spans="1:3" s="12" customFormat="1" x14ac:dyDescent="0.25">
      <c r="A307" s="27" t="s">
        <v>0</v>
      </c>
      <c r="B307" s="27" t="s">
        <v>2</v>
      </c>
      <c r="C307" s="27" t="s">
        <v>3</v>
      </c>
    </row>
    <row r="308" spans="1:3" s="12" customFormat="1" ht="15.75" thickBot="1" x14ac:dyDescent="0.3">
      <c r="A308" s="27" t="s">
        <v>1</v>
      </c>
      <c r="B308" s="28" t="s">
        <v>40</v>
      </c>
      <c r="C308" s="28" t="s">
        <v>41</v>
      </c>
    </row>
    <row r="309" spans="1:3" s="12" customFormat="1" x14ac:dyDescent="0.25">
      <c r="A309" s="42" t="s">
        <v>45</v>
      </c>
      <c r="B309" s="87">
        <f>SUM(B311:B323)</f>
        <v>118776699.99999999</v>
      </c>
      <c r="C309" s="87">
        <f>SUM(C311:C323)</f>
        <v>65231487.160000004</v>
      </c>
    </row>
    <row r="310" spans="1:3" s="12" customFormat="1" x14ac:dyDescent="0.25">
      <c r="A310" s="44" t="s">
        <v>4</v>
      </c>
      <c r="B310" s="88"/>
      <c r="C310" s="88"/>
    </row>
    <row r="311" spans="1:3" s="12" customFormat="1" x14ac:dyDescent="0.25">
      <c r="A311" s="284" t="s">
        <v>8</v>
      </c>
      <c r="B311" s="492">
        <v>18768050</v>
      </c>
      <c r="C311" s="494">
        <v>11771667.689999999</v>
      </c>
    </row>
    <row r="312" spans="1:3" s="12" customFormat="1" x14ac:dyDescent="0.25">
      <c r="A312" s="346" t="s">
        <v>47</v>
      </c>
      <c r="B312" s="493">
        <v>0</v>
      </c>
      <c r="C312" s="491">
        <v>0</v>
      </c>
    </row>
    <row r="313" spans="1:3" s="12" customFormat="1" x14ac:dyDescent="0.25">
      <c r="A313" s="284" t="s">
        <v>9</v>
      </c>
      <c r="B313" s="493">
        <v>5667950</v>
      </c>
      <c r="C313" s="491">
        <v>3346436.25</v>
      </c>
    </row>
    <row r="314" spans="1:3" s="12" customFormat="1" x14ac:dyDescent="0.25">
      <c r="A314" s="284" t="s">
        <v>10</v>
      </c>
      <c r="B314" s="493">
        <v>97136</v>
      </c>
      <c r="C314" s="491">
        <v>54939.95</v>
      </c>
    </row>
    <row r="315" spans="1:3" s="12" customFormat="1" x14ac:dyDescent="0.25">
      <c r="A315" s="284" t="s">
        <v>44</v>
      </c>
      <c r="B315" s="493">
        <v>0</v>
      </c>
      <c r="C315" s="491">
        <v>0</v>
      </c>
    </row>
    <row r="316" spans="1:3" s="12" customFormat="1" x14ac:dyDescent="0.25">
      <c r="A316" s="284" t="s">
        <v>15</v>
      </c>
      <c r="B316" s="493">
        <v>377700</v>
      </c>
      <c r="C316" s="491">
        <v>182236.75</v>
      </c>
    </row>
    <row r="317" spans="1:3" s="12" customFormat="1" x14ac:dyDescent="0.25">
      <c r="A317" s="284" t="s">
        <v>72</v>
      </c>
      <c r="B317" s="493">
        <v>33621361.359999999</v>
      </c>
      <c r="C317" s="491">
        <v>18296810.719999999</v>
      </c>
    </row>
    <row r="318" spans="1:3" s="12" customFormat="1" x14ac:dyDescent="0.25">
      <c r="A318" s="284" t="s">
        <v>11</v>
      </c>
      <c r="B318" s="493">
        <v>26967285.800000001</v>
      </c>
      <c r="C318" s="491">
        <v>11372316.65</v>
      </c>
    </row>
    <row r="319" spans="1:3" s="12" customFormat="1" x14ac:dyDescent="0.25">
      <c r="A319" s="284" t="s">
        <v>12</v>
      </c>
      <c r="B319" s="492">
        <v>35000</v>
      </c>
      <c r="C319" s="494">
        <v>12027.31</v>
      </c>
    </row>
    <row r="320" spans="1:3" s="12" customFormat="1" x14ac:dyDescent="0.25">
      <c r="A320" s="285" t="s">
        <v>5</v>
      </c>
      <c r="B320" s="493">
        <v>11808058</v>
      </c>
      <c r="C320" s="491">
        <v>5136037</v>
      </c>
    </row>
    <row r="321" spans="1:3" s="12" customFormat="1" ht="25.5" x14ac:dyDescent="0.25">
      <c r="A321" s="285" t="s">
        <v>6</v>
      </c>
      <c r="B321" s="492">
        <v>17740447.600000001</v>
      </c>
      <c r="C321" s="494">
        <v>12414752.6</v>
      </c>
    </row>
    <row r="322" spans="1:3" s="12" customFormat="1" ht="25.5" x14ac:dyDescent="0.25">
      <c r="A322" s="285" t="s">
        <v>7</v>
      </c>
      <c r="B322" s="493">
        <v>3693711.24</v>
      </c>
      <c r="C322" s="491">
        <v>2644262.2400000002</v>
      </c>
    </row>
    <row r="323" spans="1:3" s="12" customFormat="1" x14ac:dyDescent="0.25">
      <c r="A323" s="286"/>
      <c r="B323" s="89"/>
      <c r="C323" s="89"/>
    </row>
    <row r="324" spans="1:3" s="12" customFormat="1" x14ac:dyDescent="0.25">
      <c r="A324" s="311"/>
      <c r="B324" s="312"/>
      <c r="C324" s="312"/>
    </row>
    <row r="325" spans="1:3" s="12" customFormat="1" x14ac:dyDescent="0.25">
      <c r="A325" s="27" t="s">
        <v>0</v>
      </c>
      <c r="B325" s="27" t="s">
        <v>2</v>
      </c>
      <c r="C325" s="27" t="s">
        <v>3</v>
      </c>
    </row>
    <row r="326" spans="1:3" s="12" customFormat="1" ht="15.75" thickBot="1" x14ac:dyDescent="0.3">
      <c r="A326" s="27" t="s">
        <v>1</v>
      </c>
      <c r="B326" s="28" t="s">
        <v>40</v>
      </c>
      <c r="C326" s="28" t="s">
        <v>41</v>
      </c>
    </row>
    <row r="327" spans="1:3" s="12" customFormat="1" x14ac:dyDescent="0.25">
      <c r="A327" s="3" t="s">
        <v>46</v>
      </c>
      <c r="B327" s="43">
        <f>SUM(B329:B340)</f>
        <v>10480500</v>
      </c>
      <c r="C327" s="43">
        <f>SUM(C329:C340)</f>
        <v>5504252.7433799999</v>
      </c>
    </row>
    <row r="328" spans="1:3" s="12" customFormat="1" x14ac:dyDescent="0.25">
      <c r="A328" s="10" t="s">
        <v>4</v>
      </c>
      <c r="B328" s="50"/>
      <c r="C328" s="50"/>
    </row>
    <row r="329" spans="1:3" s="12" customFormat="1" x14ac:dyDescent="0.25">
      <c r="A329" s="13" t="s">
        <v>8</v>
      </c>
      <c r="B329" s="51">
        <v>5490549</v>
      </c>
      <c r="C329" s="51">
        <v>3257203.45</v>
      </c>
    </row>
    <row r="330" spans="1:3" s="12" customFormat="1" x14ac:dyDescent="0.25">
      <c r="A330" s="13" t="s">
        <v>47</v>
      </c>
      <c r="B330" s="51">
        <v>204294</v>
      </c>
      <c r="C330" s="51"/>
    </row>
    <row r="331" spans="1:3" s="12" customFormat="1" x14ac:dyDescent="0.25">
      <c r="A331" s="13" t="s">
        <v>9</v>
      </c>
      <c r="B331" s="51">
        <v>1658151</v>
      </c>
      <c r="C331" s="51">
        <v>821897.07338000007</v>
      </c>
    </row>
    <row r="332" spans="1:3" s="12" customFormat="1" x14ac:dyDescent="0.25">
      <c r="A332" s="13" t="s">
        <v>10</v>
      </c>
      <c r="B332" s="51">
        <v>67200</v>
      </c>
      <c r="C332" s="51">
        <v>35025.949999999997</v>
      </c>
    </row>
    <row r="333" spans="1:3" s="12" customFormat="1" x14ac:dyDescent="0.25">
      <c r="A333" s="13" t="s">
        <v>44</v>
      </c>
      <c r="B333" s="51"/>
      <c r="C333" s="51"/>
    </row>
    <row r="334" spans="1:3" s="12" customFormat="1" x14ac:dyDescent="0.25">
      <c r="A334" s="13" t="s">
        <v>15</v>
      </c>
      <c r="B334" s="51">
        <v>134965.24</v>
      </c>
      <c r="C334" s="51">
        <v>71368.41</v>
      </c>
    </row>
    <row r="335" spans="1:3" s="12" customFormat="1" x14ac:dyDescent="0.25">
      <c r="A335" s="13" t="s">
        <v>11</v>
      </c>
      <c r="B335" s="51">
        <v>713979.2</v>
      </c>
      <c r="C335" s="51">
        <v>88161.31</v>
      </c>
    </row>
    <row r="336" spans="1:3" s="12" customFormat="1" x14ac:dyDescent="0.25">
      <c r="A336" s="13" t="s">
        <v>12</v>
      </c>
      <c r="B336" s="51">
        <v>2007579</v>
      </c>
      <c r="C336" s="51">
        <v>1129494.8</v>
      </c>
    </row>
    <row r="337" spans="1:3" s="12" customFormat="1" x14ac:dyDescent="0.25">
      <c r="A337" s="13" t="s">
        <v>72</v>
      </c>
      <c r="B337" s="51">
        <v>9975</v>
      </c>
      <c r="C337" s="51">
        <v>9975</v>
      </c>
    </row>
    <row r="338" spans="1:3" s="12" customFormat="1" x14ac:dyDescent="0.25">
      <c r="A338" s="10" t="s">
        <v>5</v>
      </c>
      <c r="B338" s="51">
        <v>1500</v>
      </c>
      <c r="C338" s="51"/>
    </row>
    <row r="339" spans="1:3" s="12" customFormat="1" ht="25.5" x14ac:dyDescent="0.25">
      <c r="A339" s="10" t="s">
        <v>6</v>
      </c>
      <c r="B339" s="51">
        <v>63386.53</v>
      </c>
      <c r="C339" s="51">
        <v>14727.35</v>
      </c>
    </row>
    <row r="340" spans="1:3" s="12" customFormat="1" ht="25.5" x14ac:dyDescent="0.25">
      <c r="A340" s="10" t="s">
        <v>7</v>
      </c>
      <c r="B340" s="51">
        <v>128921.03</v>
      </c>
      <c r="C340" s="51">
        <v>76399.399999999994</v>
      </c>
    </row>
    <row r="341" spans="1:3" s="12" customFormat="1" x14ac:dyDescent="0.25">
      <c r="A341" s="272"/>
      <c r="B341" s="313"/>
      <c r="C341" s="313"/>
    </row>
    <row r="342" spans="1:3" s="12" customFormat="1" x14ac:dyDescent="0.25">
      <c r="A342" s="27" t="s">
        <v>0</v>
      </c>
      <c r="B342" s="27" t="s">
        <v>2</v>
      </c>
      <c r="C342" s="27" t="s">
        <v>3</v>
      </c>
    </row>
    <row r="343" spans="1:3" s="12" customFormat="1" ht="15.75" thickBot="1" x14ac:dyDescent="0.3">
      <c r="A343" s="27" t="s">
        <v>1</v>
      </c>
      <c r="B343" s="28" t="s">
        <v>40</v>
      </c>
      <c r="C343" s="28" t="s">
        <v>41</v>
      </c>
    </row>
    <row r="344" spans="1:3" s="12" customFormat="1" x14ac:dyDescent="0.25">
      <c r="A344" s="29" t="s">
        <v>48</v>
      </c>
      <c r="B344" s="43">
        <f>SUM(B346:B357)</f>
        <v>18164600</v>
      </c>
      <c r="C344" s="43">
        <f>SUM(C346:C357)</f>
        <v>12801199.999999998</v>
      </c>
    </row>
    <row r="345" spans="1:3" s="12" customFormat="1" x14ac:dyDescent="0.25">
      <c r="A345" s="55" t="s">
        <v>4</v>
      </c>
      <c r="B345" s="90"/>
      <c r="C345" s="90"/>
    </row>
    <row r="346" spans="1:3" s="12" customFormat="1" x14ac:dyDescent="0.25">
      <c r="A346" s="10" t="s">
        <v>8</v>
      </c>
      <c r="B346" s="51">
        <v>9418100</v>
      </c>
      <c r="C346" s="51">
        <v>6095033.1799999997</v>
      </c>
    </row>
    <row r="347" spans="1:3" s="12" customFormat="1" x14ac:dyDescent="0.25">
      <c r="A347" s="10" t="s">
        <v>116</v>
      </c>
      <c r="B347" s="51">
        <v>10000</v>
      </c>
      <c r="C347" s="51">
        <v>2400</v>
      </c>
    </row>
    <row r="348" spans="1:3" s="12" customFormat="1" ht="25.5" x14ac:dyDescent="0.25">
      <c r="A348" s="10" t="s">
        <v>117</v>
      </c>
      <c r="B348" s="51">
        <v>2838800</v>
      </c>
      <c r="C348" s="51">
        <v>1812656.35</v>
      </c>
    </row>
    <row r="349" spans="1:3" s="12" customFormat="1" x14ac:dyDescent="0.25">
      <c r="A349" s="10" t="s">
        <v>10</v>
      </c>
      <c r="B349" s="51">
        <v>80000</v>
      </c>
      <c r="C349" s="51">
        <v>57595.41</v>
      </c>
    </row>
    <row r="350" spans="1:3" s="12" customFormat="1" x14ac:dyDescent="0.25">
      <c r="A350" s="10" t="s">
        <v>44</v>
      </c>
      <c r="B350" s="51">
        <v>0</v>
      </c>
      <c r="C350" s="51"/>
    </row>
    <row r="351" spans="1:3" s="12" customFormat="1" x14ac:dyDescent="0.25">
      <c r="A351" s="10" t="s">
        <v>15</v>
      </c>
      <c r="B351" s="51">
        <v>410000</v>
      </c>
      <c r="C351" s="51">
        <v>274345.15999999997</v>
      </c>
    </row>
    <row r="352" spans="1:3" s="12" customFormat="1" x14ac:dyDescent="0.25">
      <c r="A352" s="10" t="s">
        <v>11</v>
      </c>
      <c r="B352" s="51">
        <v>2767700</v>
      </c>
      <c r="C352" s="51">
        <v>2180815.62</v>
      </c>
    </row>
    <row r="353" spans="1:3" s="12" customFormat="1" x14ac:dyDescent="0.25">
      <c r="A353" s="10" t="s">
        <v>12</v>
      </c>
      <c r="B353" s="51">
        <v>915000</v>
      </c>
      <c r="C353" s="51">
        <v>756322</v>
      </c>
    </row>
    <row r="354" spans="1:3" s="12" customFormat="1" ht="25.5" x14ac:dyDescent="0.25">
      <c r="A354" s="10" t="s">
        <v>118</v>
      </c>
      <c r="B354" s="51">
        <v>6000</v>
      </c>
      <c r="C354" s="51">
        <v>1955.92</v>
      </c>
    </row>
    <row r="355" spans="1:3" s="12" customFormat="1" x14ac:dyDescent="0.25">
      <c r="A355" s="10" t="s">
        <v>5</v>
      </c>
      <c r="B355" s="51">
        <v>4000</v>
      </c>
      <c r="C355" s="51">
        <v>1506</v>
      </c>
    </row>
    <row r="356" spans="1:3" s="12" customFormat="1" x14ac:dyDescent="0.25">
      <c r="A356" s="10" t="s">
        <v>87</v>
      </c>
      <c r="B356" s="51">
        <v>415000</v>
      </c>
      <c r="C356" s="51">
        <v>374025.67</v>
      </c>
    </row>
    <row r="357" spans="1:3" x14ac:dyDescent="0.25">
      <c r="A357" s="10" t="s">
        <v>88</v>
      </c>
      <c r="B357" s="51">
        <v>1300000</v>
      </c>
      <c r="C357" s="51">
        <v>1244544.69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1"/>
  <sheetViews>
    <sheetView topLeftCell="A8" zoomScaleNormal="100" workbookViewId="0">
      <selection activeCell="G21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33" width="9.140625" style="7"/>
    <col min="134" max="134" width="20.140625" style="7" customWidth="1"/>
    <col min="135" max="135" width="4" style="7" customWidth="1"/>
    <col min="136" max="136" width="19.5703125" style="7" customWidth="1"/>
    <col min="137" max="144" width="11" style="7" customWidth="1"/>
    <col min="145" max="389" width="9.140625" style="7"/>
    <col min="390" max="390" width="20.140625" style="7" customWidth="1"/>
    <col min="391" max="391" width="4" style="7" customWidth="1"/>
    <col min="392" max="392" width="19.5703125" style="7" customWidth="1"/>
    <col min="393" max="400" width="11" style="7" customWidth="1"/>
    <col min="401" max="645" width="9.140625" style="7"/>
    <col min="646" max="646" width="20.140625" style="7" customWidth="1"/>
    <col min="647" max="647" width="4" style="7" customWidth="1"/>
    <col min="648" max="648" width="19.5703125" style="7" customWidth="1"/>
    <col min="649" max="656" width="11" style="7" customWidth="1"/>
    <col min="657" max="901" width="9.140625" style="7"/>
    <col min="902" max="902" width="20.140625" style="7" customWidth="1"/>
    <col min="903" max="903" width="4" style="7" customWidth="1"/>
    <col min="904" max="904" width="19.5703125" style="7" customWidth="1"/>
    <col min="905" max="912" width="11" style="7" customWidth="1"/>
    <col min="913" max="1157" width="9.140625" style="7"/>
    <col min="1158" max="1158" width="20.140625" style="7" customWidth="1"/>
    <col min="1159" max="1159" width="4" style="7" customWidth="1"/>
    <col min="1160" max="1160" width="19.5703125" style="7" customWidth="1"/>
    <col min="1161" max="1168" width="11" style="7" customWidth="1"/>
    <col min="1169" max="1413" width="9.140625" style="7"/>
    <col min="1414" max="1414" width="20.140625" style="7" customWidth="1"/>
    <col min="1415" max="1415" width="4" style="7" customWidth="1"/>
    <col min="1416" max="1416" width="19.5703125" style="7" customWidth="1"/>
    <col min="1417" max="1424" width="11" style="7" customWidth="1"/>
    <col min="1425" max="1669" width="9.140625" style="7"/>
    <col min="1670" max="1670" width="20.140625" style="7" customWidth="1"/>
    <col min="1671" max="1671" width="4" style="7" customWidth="1"/>
    <col min="1672" max="1672" width="19.5703125" style="7" customWidth="1"/>
    <col min="1673" max="1680" width="11" style="7" customWidth="1"/>
    <col min="1681" max="1925" width="9.140625" style="7"/>
    <col min="1926" max="1926" width="20.140625" style="7" customWidth="1"/>
    <col min="1927" max="1927" width="4" style="7" customWidth="1"/>
    <col min="1928" max="1928" width="19.5703125" style="7" customWidth="1"/>
    <col min="1929" max="1936" width="11" style="7" customWidth="1"/>
    <col min="1937" max="2181" width="9.140625" style="7"/>
    <col min="2182" max="2182" width="20.140625" style="7" customWidth="1"/>
    <col min="2183" max="2183" width="4" style="7" customWidth="1"/>
    <col min="2184" max="2184" width="19.5703125" style="7" customWidth="1"/>
    <col min="2185" max="2192" width="11" style="7" customWidth="1"/>
    <col min="2193" max="2437" width="9.140625" style="7"/>
    <col min="2438" max="2438" width="20.140625" style="7" customWidth="1"/>
    <col min="2439" max="2439" width="4" style="7" customWidth="1"/>
    <col min="2440" max="2440" width="19.5703125" style="7" customWidth="1"/>
    <col min="2441" max="2448" width="11" style="7" customWidth="1"/>
    <col min="2449" max="2693" width="9.140625" style="7"/>
    <col min="2694" max="2694" width="20.140625" style="7" customWidth="1"/>
    <col min="2695" max="2695" width="4" style="7" customWidth="1"/>
    <col min="2696" max="2696" width="19.5703125" style="7" customWidth="1"/>
    <col min="2697" max="2704" width="11" style="7" customWidth="1"/>
    <col min="2705" max="2949" width="9.140625" style="7"/>
    <col min="2950" max="2950" width="20.140625" style="7" customWidth="1"/>
    <col min="2951" max="2951" width="4" style="7" customWidth="1"/>
    <col min="2952" max="2952" width="19.5703125" style="7" customWidth="1"/>
    <col min="2953" max="2960" width="11" style="7" customWidth="1"/>
    <col min="2961" max="3205" width="9.140625" style="7"/>
    <col min="3206" max="3206" width="20.140625" style="7" customWidth="1"/>
    <col min="3207" max="3207" width="4" style="7" customWidth="1"/>
    <col min="3208" max="3208" width="19.5703125" style="7" customWidth="1"/>
    <col min="3209" max="3216" width="11" style="7" customWidth="1"/>
    <col min="3217" max="3461" width="9.140625" style="7"/>
    <col min="3462" max="3462" width="20.140625" style="7" customWidth="1"/>
    <col min="3463" max="3463" width="4" style="7" customWidth="1"/>
    <col min="3464" max="3464" width="19.5703125" style="7" customWidth="1"/>
    <col min="3465" max="3472" width="11" style="7" customWidth="1"/>
    <col min="3473" max="3717" width="9.140625" style="7"/>
    <col min="3718" max="3718" width="20.140625" style="7" customWidth="1"/>
    <col min="3719" max="3719" width="4" style="7" customWidth="1"/>
    <col min="3720" max="3720" width="19.5703125" style="7" customWidth="1"/>
    <col min="3721" max="3728" width="11" style="7" customWidth="1"/>
    <col min="3729" max="3973" width="9.140625" style="7"/>
    <col min="3974" max="3974" width="20.140625" style="7" customWidth="1"/>
    <col min="3975" max="3975" width="4" style="7" customWidth="1"/>
    <col min="3976" max="3976" width="19.5703125" style="7" customWidth="1"/>
    <col min="3977" max="3984" width="11" style="7" customWidth="1"/>
    <col min="3985" max="4229" width="9.140625" style="7"/>
    <col min="4230" max="4230" width="20.140625" style="7" customWidth="1"/>
    <col min="4231" max="4231" width="4" style="7" customWidth="1"/>
    <col min="4232" max="4232" width="19.5703125" style="7" customWidth="1"/>
    <col min="4233" max="4240" width="11" style="7" customWidth="1"/>
    <col min="4241" max="4485" width="9.140625" style="7"/>
    <col min="4486" max="4486" width="20.140625" style="7" customWidth="1"/>
    <col min="4487" max="4487" width="4" style="7" customWidth="1"/>
    <col min="4488" max="4488" width="19.5703125" style="7" customWidth="1"/>
    <col min="4489" max="4496" width="11" style="7" customWidth="1"/>
    <col min="4497" max="4741" width="9.140625" style="7"/>
    <col min="4742" max="4742" width="20.140625" style="7" customWidth="1"/>
    <col min="4743" max="4743" width="4" style="7" customWidth="1"/>
    <col min="4744" max="4744" width="19.5703125" style="7" customWidth="1"/>
    <col min="4745" max="4752" width="11" style="7" customWidth="1"/>
    <col min="4753" max="4997" width="9.140625" style="7"/>
    <col min="4998" max="4998" width="20.140625" style="7" customWidth="1"/>
    <col min="4999" max="4999" width="4" style="7" customWidth="1"/>
    <col min="5000" max="5000" width="19.5703125" style="7" customWidth="1"/>
    <col min="5001" max="5008" width="11" style="7" customWidth="1"/>
    <col min="5009" max="5253" width="9.140625" style="7"/>
    <col min="5254" max="5254" width="20.140625" style="7" customWidth="1"/>
    <col min="5255" max="5255" width="4" style="7" customWidth="1"/>
    <col min="5256" max="5256" width="19.5703125" style="7" customWidth="1"/>
    <col min="5257" max="5264" width="11" style="7" customWidth="1"/>
    <col min="5265" max="5509" width="9.140625" style="7"/>
    <col min="5510" max="5510" width="20.140625" style="7" customWidth="1"/>
    <col min="5511" max="5511" width="4" style="7" customWidth="1"/>
    <col min="5512" max="5512" width="19.5703125" style="7" customWidth="1"/>
    <col min="5513" max="5520" width="11" style="7" customWidth="1"/>
    <col min="5521" max="5765" width="9.140625" style="7"/>
    <col min="5766" max="5766" width="20.140625" style="7" customWidth="1"/>
    <col min="5767" max="5767" width="4" style="7" customWidth="1"/>
    <col min="5768" max="5768" width="19.5703125" style="7" customWidth="1"/>
    <col min="5769" max="5776" width="11" style="7" customWidth="1"/>
    <col min="5777" max="6021" width="9.140625" style="7"/>
    <col min="6022" max="6022" width="20.140625" style="7" customWidth="1"/>
    <col min="6023" max="6023" width="4" style="7" customWidth="1"/>
    <col min="6024" max="6024" width="19.5703125" style="7" customWidth="1"/>
    <col min="6025" max="6032" width="11" style="7" customWidth="1"/>
    <col min="6033" max="6277" width="9.140625" style="7"/>
    <col min="6278" max="6278" width="20.140625" style="7" customWidth="1"/>
    <col min="6279" max="6279" width="4" style="7" customWidth="1"/>
    <col min="6280" max="6280" width="19.5703125" style="7" customWidth="1"/>
    <col min="6281" max="6288" width="11" style="7" customWidth="1"/>
    <col min="6289" max="6533" width="9.140625" style="7"/>
    <col min="6534" max="6534" width="20.140625" style="7" customWidth="1"/>
    <col min="6535" max="6535" width="4" style="7" customWidth="1"/>
    <col min="6536" max="6536" width="19.5703125" style="7" customWidth="1"/>
    <col min="6537" max="6544" width="11" style="7" customWidth="1"/>
    <col min="6545" max="6789" width="9.140625" style="7"/>
    <col min="6790" max="6790" width="20.140625" style="7" customWidth="1"/>
    <col min="6791" max="6791" width="4" style="7" customWidth="1"/>
    <col min="6792" max="6792" width="19.5703125" style="7" customWidth="1"/>
    <col min="6793" max="6800" width="11" style="7" customWidth="1"/>
    <col min="6801" max="7045" width="9.140625" style="7"/>
    <col min="7046" max="7046" width="20.140625" style="7" customWidth="1"/>
    <col min="7047" max="7047" width="4" style="7" customWidth="1"/>
    <col min="7048" max="7048" width="19.5703125" style="7" customWidth="1"/>
    <col min="7049" max="7056" width="11" style="7" customWidth="1"/>
    <col min="7057" max="7301" width="9.140625" style="7"/>
    <col min="7302" max="7302" width="20.140625" style="7" customWidth="1"/>
    <col min="7303" max="7303" width="4" style="7" customWidth="1"/>
    <col min="7304" max="7304" width="19.5703125" style="7" customWidth="1"/>
    <col min="7305" max="7312" width="11" style="7" customWidth="1"/>
    <col min="7313" max="7557" width="9.140625" style="7"/>
    <col min="7558" max="7558" width="20.140625" style="7" customWidth="1"/>
    <col min="7559" max="7559" width="4" style="7" customWidth="1"/>
    <col min="7560" max="7560" width="19.5703125" style="7" customWidth="1"/>
    <col min="7561" max="7568" width="11" style="7" customWidth="1"/>
    <col min="7569" max="7813" width="9.140625" style="7"/>
    <col min="7814" max="7814" width="20.140625" style="7" customWidth="1"/>
    <col min="7815" max="7815" width="4" style="7" customWidth="1"/>
    <col min="7816" max="7816" width="19.5703125" style="7" customWidth="1"/>
    <col min="7817" max="7824" width="11" style="7" customWidth="1"/>
    <col min="7825" max="8069" width="9.140625" style="7"/>
    <col min="8070" max="8070" width="20.140625" style="7" customWidth="1"/>
    <col min="8071" max="8071" width="4" style="7" customWidth="1"/>
    <col min="8072" max="8072" width="19.5703125" style="7" customWidth="1"/>
    <col min="8073" max="8080" width="11" style="7" customWidth="1"/>
    <col min="8081" max="8325" width="9.140625" style="7"/>
    <col min="8326" max="8326" width="20.140625" style="7" customWidth="1"/>
    <col min="8327" max="8327" width="4" style="7" customWidth="1"/>
    <col min="8328" max="8328" width="19.5703125" style="7" customWidth="1"/>
    <col min="8329" max="8336" width="11" style="7" customWidth="1"/>
    <col min="8337" max="8581" width="9.140625" style="7"/>
    <col min="8582" max="8582" width="20.140625" style="7" customWidth="1"/>
    <col min="8583" max="8583" width="4" style="7" customWidth="1"/>
    <col min="8584" max="8584" width="19.5703125" style="7" customWidth="1"/>
    <col min="8585" max="8592" width="11" style="7" customWidth="1"/>
    <col min="8593" max="8837" width="9.140625" style="7"/>
    <col min="8838" max="8838" width="20.140625" style="7" customWidth="1"/>
    <col min="8839" max="8839" width="4" style="7" customWidth="1"/>
    <col min="8840" max="8840" width="19.5703125" style="7" customWidth="1"/>
    <col min="8841" max="8848" width="11" style="7" customWidth="1"/>
    <col min="8849" max="9093" width="9.140625" style="7"/>
    <col min="9094" max="9094" width="20.140625" style="7" customWidth="1"/>
    <col min="9095" max="9095" width="4" style="7" customWidth="1"/>
    <col min="9096" max="9096" width="19.5703125" style="7" customWidth="1"/>
    <col min="9097" max="9104" width="11" style="7" customWidth="1"/>
    <col min="9105" max="9349" width="9.140625" style="7"/>
    <col min="9350" max="9350" width="20.140625" style="7" customWidth="1"/>
    <col min="9351" max="9351" width="4" style="7" customWidth="1"/>
    <col min="9352" max="9352" width="19.5703125" style="7" customWidth="1"/>
    <col min="9353" max="9360" width="11" style="7" customWidth="1"/>
    <col min="9361" max="9605" width="9.140625" style="7"/>
    <col min="9606" max="9606" width="20.140625" style="7" customWidth="1"/>
    <col min="9607" max="9607" width="4" style="7" customWidth="1"/>
    <col min="9608" max="9608" width="19.5703125" style="7" customWidth="1"/>
    <col min="9609" max="9616" width="11" style="7" customWidth="1"/>
    <col min="9617" max="9861" width="9.140625" style="7"/>
    <col min="9862" max="9862" width="20.140625" style="7" customWidth="1"/>
    <col min="9863" max="9863" width="4" style="7" customWidth="1"/>
    <col min="9864" max="9864" width="19.5703125" style="7" customWidth="1"/>
    <col min="9865" max="9872" width="11" style="7" customWidth="1"/>
    <col min="9873" max="10117" width="9.140625" style="7"/>
    <col min="10118" max="10118" width="20.140625" style="7" customWidth="1"/>
    <col min="10119" max="10119" width="4" style="7" customWidth="1"/>
    <col min="10120" max="10120" width="19.5703125" style="7" customWidth="1"/>
    <col min="10121" max="10128" width="11" style="7" customWidth="1"/>
    <col min="10129" max="10373" width="9.140625" style="7"/>
    <col min="10374" max="10374" width="20.140625" style="7" customWidth="1"/>
    <col min="10375" max="10375" width="4" style="7" customWidth="1"/>
    <col min="10376" max="10376" width="19.5703125" style="7" customWidth="1"/>
    <col min="10377" max="10384" width="11" style="7" customWidth="1"/>
    <col min="10385" max="10629" width="9.140625" style="7"/>
    <col min="10630" max="10630" width="20.140625" style="7" customWidth="1"/>
    <col min="10631" max="10631" width="4" style="7" customWidth="1"/>
    <col min="10632" max="10632" width="19.5703125" style="7" customWidth="1"/>
    <col min="10633" max="10640" width="11" style="7" customWidth="1"/>
    <col min="10641" max="10885" width="9.140625" style="7"/>
    <col min="10886" max="10886" width="20.140625" style="7" customWidth="1"/>
    <col min="10887" max="10887" width="4" style="7" customWidth="1"/>
    <col min="10888" max="10888" width="19.5703125" style="7" customWidth="1"/>
    <col min="10889" max="10896" width="11" style="7" customWidth="1"/>
    <col min="10897" max="11141" width="9.140625" style="7"/>
    <col min="11142" max="11142" width="20.140625" style="7" customWidth="1"/>
    <col min="11143" max="11143" width="4" style="7" customWidth="1"/>
    <col min="11144" max="11144" width="19.5703125" style="7" customWidth="1"/>
    <col min="11145" max="11152" width="11" style="7" customWidth="1"/>
    <col min="11153" max="11397" width="9.140625" style="7"/>
    <col min="11398" max="11398" width="20.140625" style="7" customWidth="1"/>
    <col min="11399" max="11399" width="4" style="7" customWidth="1"/>
    <col min="11400" max="11400" width="19.5703125" style="7" customWidth="1"/>
    <col min="11401" max="11408" width="11" style="7" customWidth="1"/>
    <col min="11409" max="11653" width="9.140625" style="7"/>
    <col min="11654" max="11654" width="20.140625" style="7" customWidth="1"/>
    <col min="11655" max="11655" width="4" style="7" customWidth="1"/>
    <col min="11656" max="11656" width="19.5703125" style="7" customWidth="1"/>
    <col min="11657" max="11664" width="11" style="7" customWidth="1"/>
    <col min="11665" max="11909" width="9.140625" style="7"/>
    <col min="11910" max="11910" width="20.140625" style="7" customWidth="1"/>
    <col min="11911" max="11911" width="4" style="7" customWidth="1"/>
    <col min="11912" max="11912" width="19.5703125" style="7" customWidth="1"/>
    <col min="11913" max="11920" width="11" style="7" customWidth="1"/>
    <col min="11921" max="12165" width="9.140625" style="7"/>
    <col min="12166" max="12166" width="20.140625" style="7" customWidth="1"/>
    <col min="12167" max="12167" width="4" style="7" customWidth="1"/>
    <col min="12168" max="12168" width="19.5703125" style="7" customWidth="1"/>
    <col min="12169" max="12176" width="11" style="7" customWidth="1"/>
    <col min="12177" max="12421" width="9.140625" style="7"/>
    <col min="12422" max="12422" width="20.140625" style="7" customWidth="1"/>
    <col min="12423" max="12423" width="4" style="7" customWidth="1"/>
    <col min="12424" max="12424" width="19.5703125" style="7" customWidth="1"/>
    <col min="12425" max="12432" width="11" style="7" customWidth="1"/>
    <col min="12433" max="12677" width="9.140625" style="7"/>
    <col min="12678" max="12678" width="20.140625" style="7" customWidth="1"/>
    <col min="12679" max="12679" width="4" style="7" customWidth="1"/>
    <col min="12680" max="12680" width="19.5703125" style="7" customWidth="1"/>
    <col min="12681" max="12688" width="11" style="7" customWidth="1"/>
    <col min="12689" max="12933" width="9.140625" style="7"/>
    <col min="12934" max="12934" width="20.140625" style="7" customWidth="1"/>
    <col min="12935" max="12935" width="4" style="7" customWidth="1"/>
    <col min="12936" max="12936" width="19.5703125" style="7" customWidth="1"/>
    <col min="12937" max="12944" width="11" style="7" customWidth="1"/>
    <col min="12945" max="13189" width="9.140625" style="7"/>
    <col min="13190" max="13190" width="20.140625" style="7" customWidth="1"/>
    <col min="13191" max="13191" width="4" style="7" customWidth="1"/>
    <col min="13192" max="13192" width="19.5703125" style="7" customWidth="1"/>
    <col min="13193" max="13200" width="11" style="7" customWidth="1"/>
    <col min="13201" max="13445" width="9.140625" style="7"/>
    <col min="13446" max="13446" width="20.140625" style="7" customWidth="1"/>
    <col min="13447" max="13447" width="4" style="7" customWidth="1"/>
    <col min="13448" max="13448" width="19.5703125" style="7" customWidth="1"/>
    <col min="13449" max="13456" width="11" style="7" customWidth="1"/>
    <col min="13457" max="13701" width="9.140625" style="7"/>
    <col min="13702" max="13702" width="20.140625" style="7" customWidth="1"/>
    <col min="13703" max="13703" width="4" style="7" customWidth="1"/>
    <col min="13704" max="13704" width="19.5703125" style="7" customWidth="1"/>
    <col min="13705" max="13712" width="11" style="7" customWidth="1"/>
    <col min="13713" max="13957" width="9.140625" style="7"/>
    <col min="13958" max="13958" width="20.140625" style="7" customWidth="1"/>
    <col min="13959" max="13959" width="4" style="7" customWidth="1"/>
    <col min="13960" max="13960" width="19.5703125" style="7" customWidth="1"/>
    <col min="13961" max="13968" width="11" style="7" customWidth="1"/>
    <col min="13969" max="14213" width="9.140625" style="7"/>
    <col min="14214" max="14214" width="20.140625" style="7" customWidth="1"/>
    <col min="14215" max="14215" width="4" style="7" customWidth="1"/>
    <col min="14216" max="14216" width="19.5703125" style="7" customWidth="1"/>
    <col min="14217" max="14224" width="11" style="7" customWidth="1"/>
    <col min="14225" max="14469" width="9.140625" style="7"/>
    <col min="14470" max="14470" width="20.140625" style="7" customWidth="1"/>
    <col min="14471" max="14471" width="4" style="7" customWidth="1"/>
    <col min="14472" max="14472" width="19.5703125" style="7" customWidth="1"/>
    <col min="14473" max="14480" width="11" style="7" customWidth="1"/>
    <col min="14481" max="14725" width="9.140625" style="7"/>
    <col min="14726" max="14726" width="20.140625" style="7" customWidth="1"/>
    <col min="14727" max="14727" width="4" style="7" customWidth="1"/>
    <col min="14728" max="14728" width="19.5703125" style="7" customWidth="1"/>
    <col min="14729" max="14736" width="11" style="7" customWidth="1"/>
    <col min="14737" max="14981" width="9.140625" style="7"/>
    <col min="14982" max="14982" width="20.140625" style="7" customWidth="1"/>
    <col min="14983" max="14983" width="4" style="7" customWidth="1"/>
    <col min="14984" max="14984" width="19.5703125" style="7" customWidth="1"/>
    <col min="14985" max="14992" width="11" style="7" customWidth="1"/>
    <col min="14993" max="15237" width="9.140625" style="7"/>
    <col min="15238" max="15238" width="20.140625" style="7" customWidth="1"/>
    <col min="15239" max="15239" width="4" style="7" customWidth="1"/>
    <col min="15240" max="15240" width="19.5703125" style="7" customWidth="1"/>
    <col min="15241" max="15248" width="11" style="7" customWidth="1"/>
    <col min="15249" max="15493" width="9.140625" style="7"/>
    <col min="15494" max="15494" width="20.140625" style="7" customWidth="1"/>
    <col min="15495" max="15495" width="4" style="7" customWidth="1"/>
    <col min="15496" max="15496" width="19.5703125" style="7" customWidth="1"/>
    <col min="15497" max="15504" width="11" style="7" customWidth="1"/>
    <col min="15505" max="15749" width="9.140625" style="7"/>
    <col min="15750" max="15750" width="20.140625" style="7" customWidth="1"/>
    <col min="15751" max="15751" width="4" style="7" customWidth="1"/>
    <col min="15752" max="15752" width="19.5703125" style="7" customWidth="1"/>
    <col min="15753" max="15760" width="11" style="7" customWidth="1"/>
    <col min="15761" max="16005" width="9.140625" style="7"/>
    <col min="16006" max="16006" width="20.140625" style="7" customWidth="1"/>
    <col min="16007" max="16007" width="4" style="7" customWidth="1"/>
    <col min="16008" max="16008" width="19.5703125" style="7" customWidth="1"/>
    <col min="16009" max="16016" width="11" style="7" customWidth="1"/>
    <col min="16017" max="16384" width="9.140625" style="7"/>
  </cols>
  <sheetData>
    <row r="1" spans="1:3" ht="30" customHeight="1" x14ac:dyDescent="0.25">
      <c r="A1" s="641" t="s">
        <v>143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36">
        <f>SUM(B7:B21)</f>
        <v>98512289.359999999</v>
      </c>
      <c r="C5" s="436">
        <f>SUM(C7:C21)</f>
        <v>80466700.810000002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456" t="s">
        <v>8</v>
      </c>
      <c r="B7" s="497">
        <v>22730084.600000001</v>
      </c>
      <c r="C7" s="497">
        <v>17092280.66</v>
      </c>
    </row>
    <row r="8" spans="1:3" s="12" customFormat="1" ht="23.25" x14ac:dyDescent="0.25">
      <c r="A8" s="456" t="s">
        <v>76</v>
      </c>
      <c r="B8" s="497">
        <v>32915.4</v>
      </c>
      <c r="C8" s="497">
        <v>6450.03</v>
      </c>
    </row>
    <row r="9" spans="1:3" s="12" customFormat="1" x14ac:dyDescent="0.25">
      <c r="A9" s="456" t="s">
        <v>13</v>
      </c>
      <c r="B9" s="497">
        <v>706200</v>
      </c>
      <c r="C9" s="497">
        <v>3600</v>
      </c>
    </row>
    <row r="10" spans="1:3" s="12" customFormat="1" x14ac:dyDescent="0.25">
      <c r="A10" s="456" t="s">
        <v>9</v>
      </c>
      <c r="B10" s="497">
        <v>6873800</v>
      </c>
      <c r="C10" s="497">
        <v>5118749.22</v>
      </c>
    </row>
    <row r="11" spans="1:3" s="12" customFormat="1" x14ac:dyDescent="0.25">
      <c r="A11" s="456" t="s">
        <v>10</v>
      </c>
      <c r="B11" s="497">
        <v>139900</v>
      </c>
      <c r="C11" s="497">
        <v>61919.75</v>
      </c>
    </row>
    <row r="12" spans="1:3" s="12" customFormat="1" x14ac:dyDescent="0.25">
      <c r="A12" s="456" t="s">
        <v>15</v>
      </c>
      <c r="B12" s="497">
        <v>201000</v>
      </c>
      <c r="C12" s="497">
        <v>128735.8</v>
      </c>
    </row>
    <row r="13" spans="1:3" s="12" customFormat="1" ht="23.25" x14ac:dyDescent="0.25">
      <c r="A13" s="456" t="s">
        <v>14</v>
      </c>
      <c r="B13" s="497"/>
      <c r="C13" s="497"/>
    </row>
    <row r="14" spans="1:3" s="12" customFormat="1" x14ac:dyDescent="0.25">
      <c r="A14" s="456" t="s">
        <v>16</v>
      </c>
      <c r="B14" s="497">
        <v>0</v>
      </c>
      <c r="C14" s="497">
        <v>0</v>
      </c>
    </row>
    <row r="15" spans="1:3" s="12" customFormat="1" x14ac:dyDescent="0.25">
      <c r="A15" s="456" t="s">
        <v>11</v>
      </c>
      <c r="B15" s="497">
        <v>18782300</v>
      </c>
      <c r="C15" s="497">
        <v>16084899.52</v>
      </c>
    </row>
    <row r="16" spans="1:3" s="12" customFormat="1" x14ac:dyDescent="0.25">
      <c r="A16" s="456" t="s">
        <v>12</v>
      </c>
      <c r="B16" s="497">
        <v>17456066.199999999</v>
      </c>
      <c r="C16" s="497">
        <v>12529582.119999999</v>
      </c>
    </row>
    <row r="17" spans="1:3" s="12" customFormat="1" ht="30" customHeight="1" x14ac:dyDescent="0.25">
      <c r="A17" s="456" t="s">
        <v>77</v>
      </c>
      <c r="B17" s="497">
        <v>118000</v>
      </c>
      <c r="C17" s="497">
        <v>83521.55</v>
      </c>
    </row>
    <row r="18" spans="1:3" s="12" customFormat="1" x14ac:dyDescent="0.25">
      <c r="A18" s="456" t="s">
        <v>78</v>
      </c>
      <c r="B18" s="497">
        <v>42868.77</v>
      </c>
      <c r="C18" s="497">
        <v>37237.699999999997</v>
      </c>
    </row>
    <row r="19" spans="1:3" s="12" customFormat="1" x14ac:dyDescent="0.25">
      <c r="A19" s="457" t="s">
        <v>5</v>
      </c>
      <c r="B19" s="497">
        <v>67171.17</v>
      </c>
      <c r="C19" s="497">
        <v>55671.17</v>
      </c>
    </row>
    <row r="20" spans="1:3" s="12" customFormat="1" ht="25.5" x14ac:dyDescent="0.25">
      <c r="A20" s="457" t="s">
        <v>6</v>
      </c>
      <c r="B20" s="497">
        <v>18151620.059999999</v>
      </c>
      <c r="C20" s="497">
        <v>16678788.060000001</v>
      </c>
    </row>
    <row r="21" spans="1:3" s="12" customFormat="1" ht="25.5" x14ac:dyDescent="0.25">
      <c r="A21" s="457" t="s">
        <v>7</v>
      </c>
      <c r="B21" s="497">
        <v>13210363.16</v>
      </c>
      <c r="C21" s="497">
        <v>12585265.23</v>
      </c>
    </row>
    <row r="22" spans="1:3" s="12" customFormat="1" x14ac:dyDescent="0.25">
      <c r="A22" s="272"/>
      <c r="B22" s="469"/>
      <c r="C22" s="469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36">
        <f>SUM(B28:B41)</f>
        <v>72501977.390000001</v>
      </c>
      <c r="C26" s="436">
        <f>SUM(C28:C41)</f>
        <v>46561836.940000005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456" t="s">
        <v>8</v>
      </c>
      <c r="B28" s="498">
        <v>41301445.340000004</v>
      </c>
      <c r="C28" s="498">
        <v>27221057.949999999</v>
      </c>
    </row>
    <row r="29" spans="1:3" s="12" customFormat="1" x14ac:dyDescent="0.25">
      <c r="A29" s="456" t="s">
        <v>13</v>
      </c>
      <c r="B29" s="498">
        <v>2400</v>
      </c>
      <c r="C29" s="498">
        <v>2400</v>
      </c>
    </row>
    <row r="30" spans="1:3" s="12" customFormat="1" x14ac:dyDescent="0.25">
      <c r="A30" s="456" t="s">
        <v>9</v>
      </c>
      <c r="B30" s="498">
        <v>12461033.75</v>
      </c>
      <c r="C30" s="498">
        <v>8133815.8700000001</v>
      </c>
    </row>
    <row r="31" spans="1:3" s="12" customFormat="1" x14ac:dyDescent="0.25">
      <c r="A31" s="456" t="s">
        <v>81</v>
      </c>
      <c r="B31" s="498">
        <v>29000</v>
      </c>
      <c r="C31" s="498">
        <v>14258.58</v>
      </c>
    </row>
    <row r="32" spans="1:3" s="12" customFormat="1" x14ac:dyDescent="0.25">
      <c r="A32" s="456" t="s">
        <v>10</v>
      </c>
      <c r="B32" s="498">
        <v>154774</v>
      </c>
      <c r="C32" s="498">
        <v>104816.96000000001</v>
      </c>
    </row>
    <row r="33" spans="1:3" s="12" customFormat="1" ht="23.25" x14ac:dyDescent="0.25">
      <c r="A33" s="456" t="s">
        <v>14</v>
      </c>
      <c r="B33" s="498">
        <v>23400</v>
      </c>
      <c r="C33" s="498">
        <v>23400</v>
      </c>
    </row>
    <row r="34" spans="1:3" s="12" customFormat="1" x14ac:dyDescent="0.25">
      <c r="A34" s="456" t="s">
        <v>18</v>
      </c>
      <c r="B34" s="498">
        <v>552555</v>
      </c>
      <c r="C34" s="498">
        <v>320827.07</v>
      </c>
    </row>
    <row r="35" spans="1:3" s="12" customFormat="1" x14ac:dyDescent="0.25">
      <c r="A35" s="456" t="s">
        <v>11</v>
      </c>
      <c r="B35" s="498">
        <v>572854</v>
      </c>
      <c r="C35" s="498">
        <v>369860.74</v>
      </c>
    </row>
    <row r="36" spans="1:3" s="12" customFormat="1" x14ac:dyDescent="0.25">
      <c r="A36" s="456" t="s">
        <v>12</v>
      </c>
      <c r="B36" s="502">
        <v>3175689</v>
      </c>
      <c r="C36" s="502">
        <v>2134744.02</v>
      </c>
    </row>
    <row r="37" spans="1:3" s="12" customFormat="1" x14ac:dyDescent="0.25">
      <c r="A37" s="456" t="s">
        <v>72</v>
      </c>
      <c r="B37" s="502">
        <v>187326</v>
      </c>
      <c r="C37" s="502">
        <v>134115.22</v>
      </c>
    </row>
    <row r="38" spans="1:3" s="12" customFormat="1" x14ac:dyDescent="0.25">
      <c r="A38" s="456"/>
      <c r="B38" s="502"/>
      <c r="C38" s="502"/>
    </row>
    <row r="39" spans="1:3" s="12" customFormat="1" x14ac:dyDescent="0.25">
      <c r="A39" s="457" t="s">
        <v>5</v>
      </c>
      <c r="B39" s="502">
        <v>710848</v>
      </c>
      <c r="C39" s="502">
        <v>360829.5</v>
      </c>
    </row>
    <row r="40" spans="1:3" s="12" customFormat="1" ht="25.5" x14ac:dyDescent="0.25">
      <c r="A40" s="457" t="s">
        <v>6</v>
      </c>
      <c r="B40" s="502">
        <v>8205478.2999999998</v>
      </c>
      <c r="C40" s="502">
        <v>3770082.25</v>
      </c>
    </row>
    <row r="41" spans="1:3" s="12" customFormat="1" ht="25.5" x14ac:dyDescent="0.25">
      <c r="A41" s="457" t="s">
        <v>7</v>
      </c>
      <c r="B41" s="502">
        <v>5125174</v>
      </c>
      <c r="C41" s="502">
        <v>3971628.78</v>
      </c>
    </row>
    <row r="42" spans="1:3" s="12" customFormat="1" x14ac:dyDescent="0.25">
      <c r="A42" s="14"/>
      <c r="B42" s="495"/>
      <c r="C42" s="495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43151100</v>
      </c>
      <c r="C45" s="8">
        <f>SUM(C47:C60)</f>
        <v>29464654.629999995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456" t="s">
        <v>8</v>
      </c>
      <c r="B47" s="499">
        <v>25089785</v>
      </c>
      <c r="C47" s="499">
        <v>16545316.699999999</v>
      </c>
    </row>
    <row r="48" spans="1:3" s="12" customFormat="1" x14ac:dyDescent="0.25">
      <c r="A48" s="456" t="s">
        <v>79</v>
      </c>
      <c r="B48" s="499">
        <v>0</v>
      </c>
      <c r="C48" s="499">
        <v>0</v>
      </c>
    </row>
    <row r="49" spans="1:3" s="12" customFormat="1" x14ac:dyDescent="0.25">
      <c r="A49" s="456" t="s">
        <v>9</v>
      </c>
      <c r="B49" s="499">
        <v>7577115</v>
      </c>
      <c r="C49" s="499">
        <v>4947063.22</v>
      </c>
    </row>
    <row r="50" spans="1:3" s="12" customFormat="1" x14ac:dyDescent="0.25">
      <c r="A50" s="456" t="s">
        <v>10</v>
      </c>
      <c r="B50" s="499">
        <v>160850</v>
      </c>
      <c r="C50" s="499">
        <v>117125.99</v>
      </c>
    </row>
    <row r="51" spans="1:3" s="12" customFormat="1" x14ac:dyDescent="0.25">
      <c r="A51" s="456" t="s">
        <v>44</v>
      </c>
      <c r="B51" s="499">
        <v>0</v>
      </c>
      <c r="C51" s="499">
        <v>0</v>
      </c>
    </row>
    <row r="52" spans="1:3" s="12" customFormat="1" x14ac:dyDescent="0.25">
      <c r="A52" s="456" t="s">
        <v>15</v>
      </c>
      <c r="B52" s="499">
        <v>230720</v>
      </c>
      <c r="C52" s="499">
        <v>177451.6</v>
      </c>
    </row>
    <row r="53" spans="1:3" s="12" customFormat="1" x14ac:dyDescent="0.25">
      <c r="A53" s="456" t="s">
        <v>11</v>
      </c>
      <c r="B53" s="499">
        <v>380000</v>
      </c>
      <c r="C53" s="499">
        <v>223050</v>
      </c>
    </row>
    <row r="54" spans="1:3" s="12" customFormat="1" x14ac:dyDescent="0.25">
      <c r="A54" s="456" t="s">
        <v>12</v>
      </c>
      <c r="B54" s="499">
        <v>2087850</v>
      </c>
      <c r="C54" s="499">
        <v>1199634.75</v>
      </c>
    </row>
    <row r="55" spans="1:3" s="12" customFormat="1" x14ac:dyDescent="0.25">
      <c r="A55" s="456" t="s">
        <v>72</v>
      </c>
      <c r="B55" s="499">
        <v>67000</v>
      </c>
      <c r="C55" s="499">
        <v>52142.97</v>
      </c>
    </row>
    <row r="56" spans="1:3" s="12" customFormat="1" x14ac:dyDescent="0.25">
      <c r="A56" s="456" t="s">
        <v>99</v>
      </c>
      <c r="B56" s="499">
        <v>0</v>
      </c>
      <c r="C56" s="499">
        <v>0</v>
      </c>
    </row>
    <row r="57" spans="1:3" s="12" customFormat="1" ht="23.25" x14ac:dyDescent="0.25">
      <c r="A57" s="456" t="s">
        <v>80</v>
      </c>
      <c r="B57" s="499">
        <v>34000</v>
      </c>
      <c r="C57" s="499">
        <v>29757.09</v>
      </c>
    </row>
    <row r="58" spans="1:3" s="12" customFormat="1" x14ac:dyDescent="0.25">
      <c r="A58" s="457" t="s">
        <v>5</v>
      </c>
      <c r="B58" s="499">
        <v>0</v>
      </c>
      <c r="C58" s="499"/>
    </row>
    <row r="59" spans="1:3" s="12" customFormat="1" ht="25.5" x14ac:dyDescent="0.25">
      <c r="A59" s="457" t="s">
        <v>6</v>
      </c>
      <c r="B59" s="499">
        <v>3835351</v>
      </c>
      <c r="C59" s="499">
        <v>3835351</v>
      </c>
    </row>
    <row r="60" spans="1:3" s="12" customFormat="1" ht="25.5" x14ac:dyDescent="0.25">
      <c r="A60" s="457" t="s">
        <v>7</v>
      </c>
      <c r="B60" s="499">
        <v>3688429</v>
      </c>
      <c r="C60" s="499">
        <v>2337761.31</v>
      </c>
    </row>
    <row r="61" spans="1:3" s="12" customFormat="1" x14ac:dyDescent="0.25">
      <c r="A61" s="10"/>
      <c r="B61" s="487"/>
      <c r="C61" s="487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36">
        <f>SUM(B66:B78)</f>
        <v>29104993.689999998</v>
      </c>
      <c r="C64" s="436">
        <f>SUM(C66:C78)</f>
        <v>19991983.189999998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456" t="s">
        <v>8</v>
      </c>
      <c r="B66" s="500">
        <v>15960191</v>
      </c>
      <c r="C66" s="500">
        <v>10731589.369999999</v>
      </c>
    </row>
    <row r="67" spans="1:3" s="12" customFormat="1" x14ac:dyDescent="0.25">
      <c r="A67" s="456" t="s">
        <v>13</v>
      </c>
      <c r="B67" s="500">
        <v>0</v>
      </c>
      <c r="C67" s="500">
        <v>0</v>
      </c>
    </row>
    <row r="68" spans="1:3" s="12" customFormat="1" x14ac:dyDescent="0.25">
      <c r="A68" s="456" t="s">
        <v>9</v>
      </c>
      <c r="B68" s="500">
        <v>4811736</v>
      </c>
      <c r="C68" s="500">
        <v>3225168.35</v>
      </c>
    </row>
    <row r="69" spans="1:3" s="12" customFormat="1" x14ac:dyDescent="0.25">
      <c r="A69" s="456" t="s">
        <v>10</v>
      </c>
      <c r="B69" s="500">
        <v>36686.47</v>
      </c>
      <c r="C69" s="500">
        <v>20131.47</v>
      </c>
    </row>
    <row r="70" spans="1:3" s="12" customFormat="1" ht="23.25" x14ac:dyDescent="0.25">
      <c r="A70" s="456" t="s">
        <v>14</v>
      </c>
      <c r="B70" s="500">
        <v>0</v>
      </c>
      <c r="C70" s="500"/>
    </row>
    <row r="71" spans="1:3" s="12" customFormat="1" x14ac:dyDescent="0.25">
      <c r="A71" s="456" t="s">
        <v>21</v>
      </c>
      <c r="B71" s="500">
        <v>119361.61</v>
      </c>
      <c r="C71" s="500">
        <v>94118.54</v>
      </c>
    </row>
    <row r="72" spans="1:3" s="12" customFormat="1" x14ac:dyDescent="0.25">
      <c r="A72" s="456" t="s">
        <v>11</v>
      </c>
      <c r="B72" s="500">
        <v>1273280</v>
      </c>
      <c r="C72" s="500">
        <v>306875</v>
      </c>
    </row>
    <row r="73" spans="1:3" s="12" customFormat="1" x14ac:dyDescent="0.25">
      <c r="A73" s="456" t="s">
        <v>12</v>
      </c>
      <c r="B73" s="500">
        <v>817979.88</v>
      </c>
      <c r="C73" s="500">
        <v>523764.16</v>
      </c>
    </row>
    <row r="74" spans="1:3" s="12" customFormat="1" x14ac:dyDescent="0.25">
      <c r="A74" s="456" t="s">
        <v>135</v>
      </c>
      <c r="B74" s="500">
        <v>38273</v>
      </c>
      <c r="C74" s="500">
        <v>16016.4</v>
      </c>
    </row>
    <row r="75" spans="1:3" s="12" customFormat="1" x14ac:dyDescent="0.25">
      <c r="A75" s="456" t="s">
        <v>72</v>
      </c>
      <c r="B75" s="500">
        <v>47028.800000000003</v>
      </c>
      <c r="C75" s="500">
        <v>39160.449999999997</v>
      </c>
    </row>
    <row r="76" spans="1:3" s="12" customFormat="1" x14ac:dyDescent="0.25">
      <c r="A76" s="457" t="s">
        <v>5</v>
      </c>
      <c r="B76" s="500">
        <v>2043.31</v>
      </c>
      <c r="C76" s="500">
        <v>2043.31</v>
      </c>
    </row>
    <row r="77" spans="1:3" s="12" customFormat="1" ht="25.5" x14ac:dyDescent="0.25">
      <c r="A77" s="457" t="s">
        <v>6</v>
      </c>
      <c r="B77" s="500">
        <v>2555542.4300000002</v>
      </c>
      <c r="C77" s="500">
        <v>2292246.4900000002</v>
      </c>
    </row>
    <row r="78" spans="1:3" s="12" customFormat="1" ht="25.5" x14ac:dyDescent="0.25">
      <c r="A78" s="457" t="s">
        <v>7</v>
      </c>
      <c r="B78" s="500">
        <v>3442871.19</v>
      </c>
      <c r="C78" s="500">
        <v>2740869.65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36">
        <f>SUM(B84:B97)</f>
        <v>68761300</v>
      </c>
      <c r="C82" s="436">
        <f>SUM(C84:C97)</f>
        <v>44083408.719999991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456" t="s">
        <v>8</v>
      </c>
      <c r="B84" s="505">
        <v>32602208</v>
      </c>
      <c r="C84" s="504">
        <v>19464426.239999998</v>
      </c>
    </row>
    <row r="85" spans="1:3" s="12" customFormat="1" x14ac:dyDescent="0.25">
      <c r="A85" s="456" t="s">
        <v>13</v>
      </c>
      <c r="B85" s="502">
        <v>3000</v>
      </c>
      <c r="C85" s="502">
        <v>1400</v>
      </c>
    </row>
    <row r="86" spans="1:3" s="12" customFormat="1" x14ac:dyDescent="0.25">
      <c r="A86" s="456" t="s">
        <v>9</v>
      </c>
      <c r="B86" s="502">
        <v>9845764</v>
      </c>
      <c r="C86" s="502">
        <v>5882607.4199999999</v>
      </c>
    </row>
    <row r="87" spans="1:3" s="12" customFormat="1" x14ac:dyDescent="0.25">
      <c r="A87" s="456" t="s">
        <v>10</v>
      </c>
      <c r="B87" s="502">
        <v>24200</v>
      </c>
      <c r="C87" s="502">
        <v>17032.97</v>
      </c>
    </row>
    <row r="88" spans="1:3" s="12" customFormat="1" ht="23.25" x14ac:dyDescent="0.25">
      <c r="A88" s="456" t="s">
        <v>14</v>
      </c>
      <c r="B88" s="502">
        <v>50000</v>
      </c>
      <c r="C88" s="502">
        <v>46456</v>
      </c>
    </row>
    <row r="89" spans="1:3" s="12" customFormat="1" x14ac:dyDescent="0.25">
      <c r="A89" s="456" t="s">
        <v>21</v>
      </c>
      <c r="B89" s="502">
        <v>163000</v>
      </c>
      <c r="C89" s="502">
        <v>108338.25</v>
      </c>
    </row>
    <row r="90" spans="1:3" s="12" customFormat="1" x14ac:dyDescent="0.25">
      <c r="A90" s="456" t="s">
        <v>11</v>
      </c>
      <c r="B90" s="502">
        <v>101500</v>
      </c>
      <c r="C90" s="502">
        <v>14588</v>
      </c>
    </row>
    <row r="91" spans="1:3" s="12" customFormat="1" x14ac:dyDescent="0.25">
      <c r="A91" s="456" t="s">
        <v>73</v>
      </c>
      <c r="B91" s="502"/>
      <c r="C91" s="502"/>
    </row>
    <row r="92" spans="1:3" s="12" customFormat="1" x14ac:dyDescent="0.25">
      <c r="A92" s="456" t="s">
        <v>12</v>
      </c>
      <c r="B92" s="502">
        <v>8234933</v>
      </c>
      <c r="C92" s="502">
        <v>5947084.0800000001</v>
      </c>
    </row>
    <row r="93" spans="1:3" s="12" customFormat="1" x14ac:dyDescent="0.25">
      <c r="A93" s="456" t="s">
        <v>72</v>
      </c>
      <c r="B93" s="502">
        <v>75000</v>
      </c>
      <c r="C93" s="502">
        <v>71216.13</v>
      </c>
    </row>
    <row r="94" spans="1:3" s="12" customFormat="1" x14ac:dyDescent="0.25">
      <c r="A94" s="456" t="s">
        <v>94</v>
      </c>
      <c r="B94" s="502">
        <v>13737.66</v>
      </c>
      <c r="C94" s="502">
        <v>10000</v>
      </c>
    </row>
    <row r="95" spans="1:3" s="12" customFormat="1" x14ac:dyDescent="0.25">
      <c r="A95" s="457" t="s">
        <v>5</v>
      </c>
      <c r="B95" s="502">
        <v>538100</v>
      </c>
      <c r="C95" s="502">
        <v>246100</v>
      </c>
    </row>
    <row r="96" spans="1:3" s="12" customFormat="1" ht="25.5" x14ac:dyDescent="0.25">
      <c r="A96" s="457" t="s">
        <v>6</v>
      </c>
      <c r="B96" s="502">
        <v>7666511</v>
      </c>
      <c r="C96" s="502">
        <v>4926511</v>
      </c>
    </row>
    <row r="97" spans="1:3" s="12" customFormat="1" ht="25.5" x14ac:dyDescent="0.25">
      <c r="A97" s="457" t="s">
        <v>7</v>
      </c>
      <c r="B97" s="502">
        <v>9443346.3399999999</v>
      </c>
      <c r="C97" s="502">
        <v>7347648.6299999999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36">
        <f>SUM(B103:B115)</f>
        <v>53082849.999999993</v>
      </c>
      <c r="C101" s="436">
        <f>SUM(C103:C115)</f>
        <v>38655272.329999998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456" t="s">
        <v>8</v>
      </c>
      <c r="B103" s="495">
        <v>29904775</v>
      </c>
      <c r="C103" s="495">
        <v>20874442.869999997</v>
      </c>
    </row>
    <row r="104" spans="1:3" s="12" customFormat="1" x14ac:dyDescent="0.25">
      <c r="A104" s="456" t="s">
        <v>13</v>
      </c>
      <c r="B104" s="495">
        <v>0</v>
      </c>
      <c r="C104" s="495">
        <v>0</v>
      </c>
    </row>
    <row r="105" spans="1:3" s="12" customFormat="1" x14ac:dyDescent="0.25">
      <c r="A105" s="456" t="s">
        <v>9</v>
      </c>
      <c r="B105" s="495">
        <v>8953925</v>
      </c>
      <c r="C105" s="495">
        <v>6225886.6799999997</v>
      </c>
    </row>
    <row r="106" spans="1:3" s="12" customFormat="1" x14ac:dyDescent="0.25">
      <c r="A106" s="456" t="s">
        <v>10</v>
      </c>
      <c r="B106" s="495">
        <v>285856.52</v>
      </c>
      <c r="C106" s="495">
        <v>194200.39</v>
      </c>
    </row>
    <row r="107" spans="1:3" s="12" customFormat="1" ht="23.25" x14ac:dyDescent="0.25">
      <c r="A107" s="456" t="s">
        <v>49</v>
      </c>
      <c r="B107" s="495">
        <v>57400</v>
      </c>
      <c r="C107" s="495">
        <v>38280.5</v>
      </c>
    </row>
    <row r="108" spans="1:3" s="12" customFormat="1" x14ac:dyDescent="0.25">
      <c r="A108" s="456" t="s">
        <v>21</v>
      </c>
      <c r="B108" s="495">
        <v>526346.4</v>
      </c>
      <c r="C108" s="495">
        <v>329727.64999999997</v>
      </c>
    </row>
    <row r="109" spans="1:3" s="12" customFormat="1" x14ac:dyDescent="0.25">
      <c r="A109" s="456" t="s">
        <v>11</v>
      </c>
      <c r="B109" s="495">
        <v>540114.25</v>
      </c>
      <c r="C109" s="495">
        <v>380231.08999999997</v>
      </c>
    </row>
    <row r="110" spans="1:3" s="12" customFormat="1" x14ac:dyDescent="0.25">
      <c r="A110" s="456" t="s">
        <v>12</v>
      </c>
      <c r="B110" s="495">
        <v>2878225.91</v>
      </c>
      <c r="C110" s="487">
        <v>1695052.89</v>
      </c>
    </row>
    <row r="111" spans="1:3" s="12" customFormat="1" x14ac:dyDescent="0.25">
      <c r="A111" s="456" t="s">
        <v>72</v>
      </c>
      <c r="B111" s="488">
        <v>117812.78</v>
      </c>
      <c r="C111" s="487">
        <v>109510.7</v>
      </c>
    </row>
    <row r="112" spans="1:3" s="12" customFormat="1" x14ac:dyDescent="0.25">
      <c r="A112" s="503" t="s">
        <v>90</v>
      </c>
      <c r="B112" s="488">
        <v>357000</v>
      </c>
      <c r="C112" s="487">
        <v>357000</v>
      </c>
    </row>
    <row r="113" spans="1:3" s="12" customFormat="1" ht="14.25" customHeight="1" x14ac:dyDescent="0.25">
      <c r="A113" s="457" t="s">
        <v>5</v>
      </c>
      <c r="B113" s="488">
        <v>105096.15000000002</v>
      </c>
      <c r="C113" s="487">
        <v>38443.410000000003</v>
      </c>
    </row>
    <row r="114" spans="1:3" s="12" customFormat="1" ht="25.5" x14ac:dyDescent="0.25">
      <c r="A114" s="457" t="s">
        <v>6</v>
      </c>
      <c r="B114" s="488">
        <v>4432175.8</v>
      </c>
      <c r="C114" s="495">
        <v>4324984.8</v>
      </c>
    </row>
    <row r="115" spans="1:3" s="12" customFormat="1" ht="25.5" x14ac:dyDescent="0.25">
      <c r="A115" s="457" t="s">
        <v>7</v>
      </c>
      <c r="B115" s="488">
        <v>4924122.1900000004</v>
      </c>
      <c r="C115" s="488">
        <v>4087511.3500000006</v>
      </c>
    </row>
    <row r="116" spans="1:3" s="12" customFormat="1" x14ac:dyDescent="0.25">
      <c r="A116" s="14"/>
      <c r="B116" s="14"/>
      <c r="C116" s="14"/>
    </row>
    <row r="117" spans="1:3" s="12" customFormat="1" x14ac:dyDescent="0.25">
      <c r="A117" s="15" t="s">
        <v>0</v>
      </c>
      <c r="B117" s="15" t="s">
        <v>2</v>
      </c>
      <c r="C117" s="15" t="s">
        <v>3</v>
      </c>
    </row>
    <row r="118" spans="1:3" s="12" customFormat="1" x14ac:dyDescent="0.25">
      <c r="A118" s="15" t="s">
        <v>1</v>
      </c>
      <c r="B118" s="15">
        <v>2</v>
      </c>
      <c r="C118" s="15">
        <v>3</v>
      </c>
    </row>
    <row r="119" spans="1:3" s="12" customFormat="1" x14ac:dyDescent="0.25">
      <c r="A119" s="3" t="s">
        <v>25</v>
      </c>
      <c r="B119" s="8">
        <f>SUM(B121:B133)</f>
        <v>59935539.609999999</v>
      </c>
      <c r="C119" s="8">
        <f>SUM(C121:C133)</f>
        <v>42641151.400000006</v>
      </c>
    </row>
    <row r="120" spans="1:3" s="12" customFormat="1" x14ac:dyDescent="0.25">
      <c r="A120" s="10" t="s">
        <v>4</v>
      </c>
      <c r="B120" s="11"/>
      <c r="C120" s="11"/>
    </row>
    <row r="121" spans="1:3" s="12" customFormat="1" x14ac:dyDescent="0.25">
      <c r="A121" s="13" t="s">
        <v>8</v>
      </c>
      <c r="B121" s="495">
        <v>30869260</v>
      </c>
      <c r="C121" s="495">
        <v>22318150.809999999</v>
      </c>
    </row>
    <row r="122" spans="1:3" s="12" customFormat="1" x14ac:dyDescent="0.25">
      <c r="A122" s="13" t="s">
        <v>13</v>
      </c>
      <c r="B122" s="495"/>
      <c r="C122" s="495"/>
    </row>
    <row r="123" spans="1:3" s="12" customFormat="1" x14ac:dyDescent="0.25">
      <c r="A123" s="13" t="s">
        <v>111</v>
      </c>
      <c r="B123" s="495">
        <v>44000</v>
      </c>
      <c r="C123" s="495">
        <v>20540.55</v>
      </c>
    </row>
    <row r="124" spans="1:3" s="12" customFormat="1" x14ac:dyDescent="0.25">
      <c r="A124" s="13" t="s">
        <v>9</v>
      </c>
      <c r="B124" s="495">
        <v>9317540</v>
      </c>
      <c r="C124" s="495">
        <v>6646474.5999999996</v>
      </c>
    </row>
    <row r="125" spans="1:3" s="12" customFormat="1" x14ac:dyDescent="0.25">
      <c r="A125" s="13" t="s">
        <v>10</v>
      </c>
      <c r="B125" s="495">
        <v>130000</v>
      </c>
      <c r="C125" s="495">
        <v>96515.75999999998</v>
      </c>
    </row>
    <row r="126" spans="1:3" s="12" customFormat="1" ht="23.25" x14ac:dyDescent="0.25">
      <c r="A126" s="13" t="s">
        <v>14</v>
      </c>
      <c r="B126" s="495"/>
      <c r="C126" s="495"/>
    </row>
    <row r="127" spans="1:3" s="12" customFormat="1" x14ac:dyDescent="0.25">
      <c r="A127" s="13" t="s">
        <v>21</v>
      </c>
      <c r="B127" s="495">
        <v>330000</v>
      </c>
      <c r="C127" s="495">
        <v>260453.26999999996</v>
      </c>
    </row>
    <row r="128" spans="1:3" s="12" customFormat="1" x14ac:dyDescent="0.25">
      <c r="A128" s="13" t="s">
        <v>11</v>
      </c>
      <c r="B128" s="495">
        <v>287000</v>
      </c>
      <c r="C128" s="495">
        <v>141375</v>
      </c>
    </row>
    <row r="129" spans="1:3" s="12" customFormat="1" x14ac:dyDescent="0.25">
      <c r="A129" s="13" t="s">
        <v>12</v>
      </c>
      <c r="B129" s="495">
        <v>2435239.61</v>
      </c>
      <c r="C129" s="495">
        <v>1070968.97</v>
      </c>
    </row>
    <row r="130" spans="1:3" s="12" customFormat="1" x14ac:dyDescent="0.25">
      <c r="A130" s="13" t="s">
        <v>72</v>
      </c>
      <c r="B130" s="495">
        <v>234000</v>
      </c>
      <c r="C130" s="495">
        <v>104649.14999999998</v>
      </c>
    </row>
    <row r="131" spans="1:3" s="12" customFormat="1" x14ac:dyDescent="0.25">
      <c r="A131" s="10" t="s">
        <v>5</v>
      </c>
      <c r="B131" s="495"/>
      <c r="C131" s="495"/>
    </row>
    <row r="132" spans="1:3" s="12" customFormat="1" ht="25.5" x14ac:dyDescent="0.25">
      <c r="A132" s="10" t="s">
        <v>6</v>
      </c>
      <c r="B132" s="495">
        <v>8247000</v>
      </c>
      <c r="C132" s="495">
        <v>7602315.9900000002</v>
      </c>
    </row>
    <row r="133" spans="1:3" s="12" customFormat="1" ht="25.5" x14ac:dyDescent="0.25">
      <c r="A133" s="10" t="s">
        <v>7</v>
      </c>
      <c r="B133" s="495">
        <v>8041500</v>
      </c>
      <c r="C133" s="495">
        <v>4379707.3000000007</v>
      </c>
    </row>
    <row r="134" spans="1:3" s="12" customFormat="1" x14ac:dyDescent="0.25">
      <c r="A134" s="14"/>
      <c r="B134" s="14"/>
      <c r="C134" s="14"/>
    </row>
    <row r="135" spans="1:3" s="12" customFormat="1" ht="15.75" x14ac:dyDescent="0.25">
      <c r="A135" s="16" t="s">
        <v>0</v>
      </c>
      <c r="B135" s="16" t="s">
        <v>2</v>
      </c>
      <c r="C135" s="16" t="s">
        <v>3</v>
      </c>
    </row>
    <row r="136" spans="1:3" s="12" customFormat="1" ht="15.75" x14ac:dyDescent="0.25">
      <c r="A136" s="16" t="s">
        <v>1</v>
      </c>
      <c r="B136" s="16">
        <v>2</v>
      </c>
      <c r="C136" s="16">
        <v>3</v>
      </c>
    </row>
    <row r="137" spans="1:3" s="12" customFormat="1" x14ac:dyDescent="0.25">
      <c r="A137" s="3" t="s">
        <v>26</v>
      </c>
      <c r="B137" s="8">
        <f>SUM(B139:B149)</f>
        <v>52151997.790000007</v>
      </c>
      <c r="C137" s="8">
        <f>SUM(C139:C149)</f>
        <v>38530605.269999996</v>
      </c>
    </row>
    <row r="138" spans="1:3" s="12" customFormat="1" ht="15.75" x14ac:dyDescent="0.25">
      <c r="A138" s="17" t="s">
        <v>4</v>
      </c>
      <c r="B138" s="18"/>
      <c r="C138" s="18"/>
    </row>
    <row r="139" spans="1:3" s="12" customFormat="1" ht="15.75" x14ac:dyDescent="0.25">
      <c r="A139" s="489" t="s">
        <v>8</v>
      </c>
      <c r="B139" s="502">
        <v>23985841</v>
      </c>
      <c r="C139" s="502">
        <v>15753170.85</v>
      </c>
    </row>
    <row r="140" spans="1:3" s="12" customFormat="1" ht="15.75" x14ac:dyDescent="0.25">
      <c r="A140" s="489" t="s">
        <v>112</v>
      </c>
      <c r="B140" s="502">
        <v>2700</v>
      </c>
      <c r="C140" s="502">
        <v>1250</v>
      </c>
    </row>
    <row r="141" spans="1:3" s="12" customFormat="1" ht="15.75" x14ac:dyDescent="0.25">
      <c r="A141" s="489" t="s">
        <v>9</v>
      </c>
      <c r="B141" s="502">
        <v>7254889</v>
      </c>
      <c r="C141" s="502">
        <v>5015397.1900000004</v>
      </c>
    </row>
    <row r="142" spans="1:3" s="12" customFormat="1" ht="15.75" x14ac:dyDescent="0.25">
      <c r="A142" s="489" t="s">
        <v>10</v>
      </c>
      <c r="B142" s="502">
        <v>73360.03</v>
      </c>
      <c r="C142" s="502">
        <v>52582.23</v>
      </c>
    </row>
    <row r="143" spans="1:3" s="12" customFormat="1" ht="15.75" x14ac:dyDescent="0.25">
      <c r="A143" s="489" t="s">
        <v>142</v>
      </c>
      <c r="B143" s="502">
        <v>44000</v>
      </c>
      <c r="C143" s="502">
        <v>37599.99</v>
      </c>
    </row>
    <row r="144" spans="1:3" s="12" customFormat="1" ht="18" customHeight="1" x14ac:dyDescent="0.25">
      <c r="A144" s="489" t="s">
        <v>30</v>
      </c>
      <c r="B144" s="502">
        <v>300000</v>
      </c>
      <c r="C144" s="502">
        <v>199356.92</v>
      </c>
    </row>
    <row r="145" spans="1:3" s="12" customFormat="1" ht="15.75" x14ac:dyDescent="0.25">
      <c r="A145" s="489" t="s">
        <v>12</v>
      </c>
      <c r="B145" s="502">
        <v>343000</v>
      </c>
      <c r="C145" s="502">
        <v>296198.86</v>
      </c>
    </row>
    <row r="146" spans="1:3" s="12" customFormat="1" ht="15.75" x14ac:dyDescent="0.25">
      <c r="A146" s="490" t="s">
        <v>113</v>
      </c>
      <c r="B146" s="502">
        <v>84050.13</v>
      </c>
      <c r="C146" s="502">
        <v>22042</v>
      </c>
    </row>
    <row r="147" spans="1:3" s="12" customFormat="1" ht="15.75" x14ac:dyDescent="0.25">
      <c r="A147" s="490" t="s">
        <v>5</v>
      </c>
      <c r="B147" s="502">
        <v>2721285.87</v>
      </c>
      <c r="C147" s="502">
        <v>2153637.52</v>
      </c>
    </row>
    <row r="148" spans="1:3" s="12" customFormat="1" ht="31.5" x14ac:dyDescent="0.25">
      <c r="A148" s="489" t="s">
        <v>6</v>
      </c>
      <c r="B148" s="502">
        <v>9520555.2799999993</v>
      </c>
      <c r="C148" s="502">
        <v>9395872.6699999999</v>
      </c>
    </row>
    <row r="149" spans="1:3" s="12" customFormat="1" ht="31.5" x14ac:dyDescent="0.25">
      <c r="A149" s="490" t="s">
        <v>7</v>
      </c>
      <c r="B149" s="502">
        <v>7822316.4800000004</v>
      </c>
      <c r="C149" s="502">
        <v>5603497.04</v>
      </c>
    </row>
    <row r="150" spans="1:3" s="12" customFormat="1" x14ac:dyDescent="0.25">
      <c r="A150" s="14"/>
      <c r="B150" s="14"/>
      <c r="C150" s="14"/>
    </row>
    <row r="151" spans="1:3" s="12" customFormat="1" x14ac:dyDescent="0.25">
      <c r="A151" s="21" t="s">
        <v>0</v>
      </c>
      <c r="B151" s="21" t="s">
        <v>2</v>
      </c>
      <c r="C151" s="21" t="s">
        <v>3</v>
      </c>
    </row>
    <row r="152" spans="1:3" s="12" customFormat="1" x14ac:dyDescent="0.25">
      <c r="A152" s="21" t="s">
        <v>1</v>
      </c>
      <c r="B152" s="21">
        <v>2</v>
      </c>
      <c r="C152" s="21">
        <v>3</v>
      </c>
    </row>
    <row r="153" spans="1:3" s="12" customFormat="1" x14ac:dyDescent="0.25">
      <c r="A153" s="4" t="s">
        <v>27</v>
      </c>
      <c r="B153" s="76">
        <f>SUM(B155:B167)</f>
        <v>68989500</v>
      </c>
      <c r="C153" s="76">
        <f>SUM(C155:C167)</f>
        <v>62764892.45000001</v>
      </c>
    </row>
    <row r="154" spans="1:3" s="12" customFormat="1" x14ac:dyDescent="0.25">
      <c r="A154" s="23" t="s">
        <v>4</v>
      </c>
      <c r="B154" s="77"/>
      <c r="C154" s="77"/>
    </row>
    <row r="155" spans="1:3" s="12" customFormat="1" x14ac:dyDescent="0.25">
      <c r="A155" s="264" t="s">
        <v>8</v>
      </c>
      <c r="B155" s="329">
        <v>40932950</v>
      </c>
      <c r="C155" s="329">
        <v>39533454.580000006</v>
      </c>
    </row>
    <row r="156" spans="1:3" s="12" customFormat="1" ht="23.25" x14ac:dyDescent="0.25">
      <c r="A156" s="264" t="s">
        <v>140</v>
      </c>
      <c r="B156" s="329">
        <v>5980000</v>
      </c>
      <c r="C156" s="329">
        <v>2869946.4499999997</v>
      </c>
    </row>
    <row r="157" spans="1:3" s="12" customFormat="1" x14ac:dyDescent="0.25">
      <c r="A157" s="264" t="s">
        <v>83</v>
      </c>
      <c r="B157" s="329">
        <v>6305200</v>
      </c>
      <c r="C157" s="329">
        <v>5759399.46</v>
      </c>
    </row>
    <row r="158" spans="1:3" s="12" customFormat="1" x14ac:dyDescent="0.25">
      <c r="A158" s="264" t="s">
        <v>9</v>
      </c>
      <c r="B158" s="329">
        <v>12361750</v>
      </c>
      <c r="C158" s="329">
        <v>11817717.720000001</v>
      </c>
    </row>
    <row r="159" spans="1:3" s="12" customFormat="1" x14ac:dyDescent="0.25">
      <c r="A159" s="264" t="s">
        <v>10</v>
      </c>
      <c r="B159" s="329">
        <v>68800</v>
      </c>
      <c r="C159" s="329">
        <v>60975.149999999994</v>
      </c>
    </row>
    <row r="160" spans="1:3" s="12" customFormat="1" x14ac:dyDescent="0.25">
      <c r="A160" s="264" t="s">
        <v>15</v>
      </c>
      <c r="B160" s="329">
        <v>426652</v>
      </c>
      <c r="C160" s="329">
        <v>426652</v>
      </c>
    </row>
    <row r="161" spans="1:3" s="12" customFormat="1" ht="23.25" x14ac:dyDescent="0.25">
      <c r="A161" s="264" t="s">
        <v>14</v>
      </c>
      <c r="B161" s="329"/>
      <c r="C161" s="329"/>
    </row>
    <row r="162" spans="1:3" s="12" customFormat="1" x14ac:dyDescent="0.25">
      <c r="A162" s="264" t="s">
        <v>11</v>
      </c>
      <c r="B162" s="329">
        <v>422200</v>
      </c>
      <c r="C162" s="329">
        <v>351980</v>
      </c>
    </row>
    <row r="163" spans="1:3" s="12" customFormat="1" x14ac:dyDescent="0.25">
      <c r="A163" s="264" t="s">
        <v>12</v>
      </c>
      <c r="B163" s="329">
        <v>1116618</v>
      </c>
      <c r="C163" s="329">
        <v>637400.84000000008</v>
      </c>
    </row>
    <row r="164" spans="1:3" s="12" customFormat="1" x14ac:dyDescent="0.25">
      <c r="A164" s="264" t="s">
        <v>74</v>
      </c>
      <c r="B164" s="329"/>
      <c r="C164" s="329">
        <v>0</v>
      </c>
    </row>
    <row r="165" spans="1:3" s="12" customFormat="1" x14ac:dyDescent="0.25">
      <c r="A165" s="265" t="s">
        <v>5</v>
      </c>
      <c r="B165" s="329">
        <v>60700</v>
      </c>
      <c r="C165" s="329">
        <v>0</v>
      </c>
    </row>
    <row r="166" spans="1:3" s="12" customFormat="1" ht="25.5" x14ac:dyDescent="0.25">
      <c r="A166" s="265" t="s">
        <v>6</v>
      </c>
      <c r="B166" s="329">
        <v>0</v>
      </c>
      <c r="C166" s="329">
        <v>0</v>
      </c>
    </row>
    <row r="167" spans="1:3" s="12" customFormat="1" ht="25.5" x14ac:dyDescent="0.25">
      <c r="A167" s="265" t="s">
        <v>7</v>
      </c>
      <c r="B167" s="329">
        <v>1314630</v>
      </c>
      <c r="C167" s="329">
        <v>1307366.25</v>
      </c>
    </row>
    <row r="168" spans="1:3" s="12" customFormat="1" x14ac:dyDescent="0.25">
      <c r="A168" s="287"/>
      <c r="B168" s="329"/>
      <c r="C168" s="329"/>
    </row>
    <row r="169" spans="1:3" s="12" customFormat="1" x14ac:dyDescent="0.25">
      <c r="A169" s="14"/>
      <c r="B169" s="329"/>
      <c r="C169" s="329"/>
    </row>
    <row r="170" spans="1:3" s="12" customFormat="1" x14ac:dyDescent="0.25">
      <c r="A170" s="15" t="s">
        <v>0</v>
      </c>
      <c r="B170" s="15" t="s">
        <v>2</v>
      </c>
      <c r="C170" s="15" t="s">
        <v>3</v>
      </c>
    </row>
    <row r="171" spans="1:3" s="12" customFormat="1" x14ac:dyDescent="0.25">
      <c r="A171" s="15" t="s">
        <v>1</v>
      </c>
      <c r="B171" s="15">
        <v>2</v>
      </c>
      <c r="C171" s="15">
        <v>3</v>
      </c>
    </row>
    <row r="172" spans="1:3" s="12" customFormat="1" x14ac:dyDescent="0.25">
      <c r="A172" s="3" t="s">
        <v>28</v>
      </c>
      <c r="B172" s="436">
        <f>SUM(B174:B185)</f>
        <v>22571900.000000004</v>
      </c>
      <c r="C172" s="436">
        <f>SUM(C174:C185)</f>
        <v>17362153.43</v>
      </c>
    </row>
    <row r="173" spans="1:3" s="12" customFormat="1" x14ac:dyDescent="0.25">
      <c r="A173" s="10" t="s">
        <v>4</v>
      </c>
      <c r="B173" s="259"/>
      <c r="C173" s="259"/>
    </row>
    <row r="174" spans="1:3" s="12" customFormat="1" x14ac:dyDescent="0.25">
      <c r="A174" s="456" t="s">
        <v>8</v>
      </c>
      <c r="B174" s="480">
        <v>14868000</v>
      </c>
      <c r="C174" s="506">
        <v>11236674.43</v>
      </c>
    </row>
    <row r="175" spans="1:3" s="12" customFormat="1" x14ac:dyDescent="0.25">
      <c r="A175" s="456" t="s">
        <v>95</v>
      </c>
      <c r="B175" s="480">
        <v>25000</v>
      </c>
      <c r="C175" s="506">
        <v>13568.79</v>
      </c>
    </row>
    <row r="176" spans="1:3" s="12" customFormat="1" x14ac:dyDescent="0.25">
      <c r="A176" s="456" t="s">
        <v>13</v>
      </c>
      <c r="B176" s="480"/>
      <c r="C176" s="506"/>
    </row>
    <row r="177" spans="1:3" s="12" customFormat="1" x14ac:dyDescent="0.25">
      <c r="A177" s="456" t="s">
        <v>9</v>
      </c>
      <c r="B177" s="480">
        <v>4497500</v>
      </c>
      <c r="C177" s="507">
        <v>3350952.81</v>
      </c>
    </row>
    <row r="178" spans="1:3" s="12" customFormat="1" x14ac:dyDescent="0.25">
      <c r="A178" s="456" t="s">
        <v>10</v>
      </c>
      <c r="B178" s="480"/>
      <c r="C178" s="506"/>
    </row>
    <row r="179" spans="1:3" s="12" customFormat="1" ht="23.25" x14ac:dyDescent="0.25">
      <c r="A179" s="456" t="s">
        <v>14</v>
      </c>
      <c r="B179" s="480"/>
      <c r="C179" s="506"/>
    </row>
    <row r="180" spans="1:3" s="12" customFormat="1" x14ac:dyDescent="0.25">
      <c r="A180" s="456" t="s">
        <v>11</v>
      </c>
      <c r="B180" s="480">
        <v>453100</v>
      </c>
      <c r="C180" s="506">
        <v>415007</v>
      </c>
    </row>
    <row r="181" spans="1:3" s="12" customFormat="1" x14ac:dyDescent="0.25">
      <c r="A181" s="456" t="s">
        <v>12</v>
      </c>
      <c r="B181" s="480">
        <v>432707.35</v>
      </c>
      <c r="C181" s="506">
        <v>427812.5</v>
      </c>
    </row>
    <row r="182" spans="1:3" s="12" customFormat="1" x14ac:dyDescent="0.25">
      <c r="A182" s="456" t="s">
        <v>72</v>
      </c>
      <c r="B182" s="480">
        <v>79147.210000000006</v>
      </c>
      <c r="C182" s="506">
        <v>32324.06</v>
      </c>
    </row>
    <row r="183" spans="1:3" s="12" customFormat="1" x14ac:dyDescent="0.25">
      <c r="A183" s="457" t="s">
        <v>5</v>
      </c>
      <c r="B183" s="480">
        <v>0</v>
      </c>
      <c r="C183" s="506"/>
    </row>
    <row r="184" spans="1:3" s="12" customFormat="1" ht="25.5" x14ac:dyDescent="0.25">
      <c r="A184" s="457" t="s">
        <v>6</v>
      </c>
      <c r="B184" s="480">
        <v>714186.44</v>
      </c>
      <c r="C184" s="506">
        <v>714186.44</v>
      </c>
    </row>
    <row r="185" spans="1:3" s="12" customFormat="1" ht="25.5" x14ac:dyDescent="0.25">
      <c r="A185" s="457" t="s">
        <v>7</v>
      </c>
      <c r="B185" s="480">
        <v>1502259</v>
      </c>
      <c r="C185" s="506">
        <v>1171627.3999999999</v>
      </c>
    </row>
    <row r="186" spans="1:3" s="12" customFormat="1" x14ac:dyDescent="0.25">
      <c r="A186" s="14"/>
      <c r="B186" s="14"/>
      <c r="C186" s="14"/>
    </row>
    <row r="187" spans="1:3" s="12" customFormat="1" x14ac:dyDescent="0.25">
      <c r="A187" s="15" t="s">
        <v>0</v>
      </c>
      <c r="B187" s="15" t="s">
        <v>2</v>
      </c>
      <c r="C187" s="15" t="s">
        <v>3</v>
      </c>
    </row>
    <row r="188" spans="1:3" s="12" customFormat="1" x14ac:dyDescent="0.25">
      <c r="A188" s="15" t="s">
        <v>1</v>
      </c>
      <c r="B188" s="15">
        <v>2</v>
      </c>
      <c r="C188" s="15">
        <v>3</v>
      </c>
    </row>
    <row r="189" spans="1:3" s="12" customFormat="1" x14ac:dyDescent="0.25">
      <c r="A189" s="3" t="s">
        <v>29</v>
      </c>
      <c r="B189" s="8">
        <f>SUM(B191:B204)</f>
        <v>21243100</v>
      </c>
      <c r="C189" s="8">
        <f>SUM(C191:C204)</f>
        <v>14896729.710000001</v>
      </c>
    </row>
    <row r="190" spans="1:3" s="12" customFormat="1" x14ac:dyDescent="0.25">
      <c r="A190" s="10" t="s">
        <v>4</v>
      </c>
      <c r="B190" s="11"/>
      <c r="C190" s="11">
        <v>0</v>
      </c>
    </row>
    <row r="191" spans="1:3" s="12" customFormat="1" x14ac:dyDescent="0.25">
      <c r="A191" s="456" t="s">
        <v>8</v>
      </c>
      <c r="B191" s="480">
        <v>10564650.16</v>
      </c>
      <c r="C191" s="480">
        <v>7980712.79</v>
      </c>
    </row>
    <row r="192" spans="1:3" s="12" customFormat="1" ht="23.25" x14ac:dyDescent="0.25">
      <c r="A192" s="456" t="s">
        <v>76</v>
      </c>
      <c r="B192" s="480">
        <v>378142.79</v>
      </c>
      <c r="C192" s="480">
        <v>353243.2</v>
      </c>
    </row>
    <row r="193" spans="1:3" s="12" customFormat="1" ht="23.25" x14ac:dyDescent="0.25">
      <c r="A193" s="456" t="s">
        <v>133</v>
      </c>
      <c r="B193" s="480">
        <v>343683.05</v>
      </c>
      <c r="C193" s="480">
        <v>343683.05</v>
      </c>
    </row>
    <row r="194" spans="1:3" s="12" customFormat="1" x14ac:dyDescent="0.25">
      <c r="A194" s="456" t="s">
        <v>9</v>
      </c>
      <c r="B194" s="480">
        <v>3190524</v>
      </c>
      <c r="C194" s="480">
        <v>2383788.1</v>
      </c>
    </row>
    <row r="195" spans="1:3" s="12" customFormat="1" x14ac:dyDescent="0.25">
      <c r="A195" s="456" t="s">
        <v>10</v>
      </c>
      <c r="B195" s="480">
        <v>34640</v>
      </c>
      <c r="C195" s="480">
        <v>22720.63</v>
      </c>
    </row>
    <row r="196" spans="1:3" s="12" customFormat="1" ht="23.25" x14ac:dyDescent="0.25">
      <c r="A196" s="456" t="s">
        <v>49</v>
      </c>
      <c r="B196" s="480">
        <v>100894.44</v>
      </c>
      <c r="C196" s="480">
        <v>49999</v>
      </c>
    </row>
    <row r="197" spans="1:3" s="12" customFormat="1" x14ac:dyDescent="0.25">
      <c r="A197" s="386" t="s">
        <v>15</v>
      </c>
      <c r="B197" s="480">
        <v>155633</v>
      </c>
      <c r="C197" s="480">
        <v>72860.47</v>
      </c>
    </row>
    <row r="198" spans="1:3" s="12" customFormat="1" x14ac:dyDescent="0.25">
      <c r="A198" s="386" t="s">
        <v>16</v>
      </c>
      <c r="B198" s="480">
        <v>358760</v>
      </c>
      <c r="C198" s="480">
        <v>280101</v>
      </c>
    </row>
    <row r="199" spans="1:3" s="12" customFormat="1" x14ac:dyDescent="0.25">
      <c r="A199" s="456" t="s">
        <v>11</v>
      </c>
      <c r="B199" s="480">
        <v>345000</v>
      </c>
      <c r="C199" s="480">
        <v>193635</v>
      </c>
    </row>
    <row r="200" spans="1:3" s="12" customFormat="1" x14ac:dyDescent="0.25">
      <c r="A200" s="456" t="s">
        <v>12</v>
      </c>
      <c r="B200" s="480">
        <v>2939526.56</v>
      </c>
      <c r="C200" s="480">
        <v>1006362</v>
      </c>
    </row>
    <row r="201" spans="1:3" s="12" customFormat="1" x14ac:dyDescent="0.25">
      <c r="A201" s="457" t="s">
        <v>72</v>
      </c>
      <c r="B201" s="480">
        <v>40000</v>
      </c>
      <c r="C201" s="480">
        <v>26092.02</v>
      </c>
    </row>
    <row r="202" spans="1:3" s="12" customFormat="1" x14ac:dyDescent="0.25">
      <c r="A202" s="456" t="s">
        <v>5</v>
      </c>
      <c r="B202" s="480">
        <v>66100</v>
      </c>
      <c r="C202" s="480">
        <v>19822.650000000001</v>
      </c>
    </row>
    <row r="203" spans="1:3" s="12" customFormat="1" ht="25.5" x14ac:dyDescent="0.25">
      <c r="A203" s="457" t="s">
        <v>6</v>
      </c>
      <c r="B203" s="480">
        <v>100000</v>
      </c>
      <c r="C203" s="480">
        <v>45782</v>
      </c>
    </row>
    <row r="204" spans="1:3" s="12" customFormat="1" ht="25.5" x14ac:dyDescent="0.25">
      <c r="A204" s="457" t="s">
        <v>7</v>
      </c>
      <c r="B204" s="480">
        <v>2625546</v>
      </c>
      <c r="C204" s="480">
        <v>2117927.7999999998</v>
      </c>
    </row>
    <row r="205" spans="1:3" s="12" customFormat="1" x14ac:dyDescent="0.25">
      <c r="A205" s="356"/>
      <c r="B205" s="469"/>
      <c r="C205" s="469"/>
    </row>
    <row r="206" spans="1:3" s="12" customFormat="1" x14ac:dyDescent="0.25">
      <c r="A206" s="14"/>
      <c r="B206" s="14"/>
      <c r="C206" s="14"/>
    </row>
    <row r="207" spans="1:3" s="12" customFormat="1" x14ac:dyDescent="0.25">
      <c r="A207" s="15" t="s">
        <v>0</v>
      </c>
      <c r="B207" s="15" t="s">
        <v>2</v>
      </c>
      <c r="C207" s="15" t="s">
        <v>3</v>
      </c>
    </row>
    <row r="208" spans="1:3" s="12" customFormat="1" x14ac:dyDescent="0.25">
      <c r="A208" s="15" t="s">
        <v>1</v>
      </c>
      <c r="B208" s="15">
        <v>2</v>
      </c>
      <c r="C208" s="15">
        <v>3</v>
      </c>
    </row>
    <row r="209" spans="1:3" s="12" customFormat="1" x14ac:dyDescent="0.25">
      <c r="A209" s="3" t="s">
        <v>36</v>
      </c>
      <c r="B209" s="436">
        <f>B211+B213+B214+B216+B217+B218+B219+B220+B221+B212+B215+B223</f>
        <v>7017630.0000000009</v>
      </c>
      <c r="C209" s="436">
        <f>C211+C213+C214+C216+C217+C218+C219+C220+C221+C212+C215+C223</f>
        <v>7016315.54</v>
      </c>
    </row>
    <row r="210" spans="1:3" s="12" customFormat="1" x14ac:dyDescent="0.25">
      <c r="A210" s="10" t="s">
        <v>4</v>
      </c>
      <c r="B210" s="259"/>
      <c r="C210" s="259"/>
    </row>
    <row r="211" spans="1:3" s="12" customFormat="1" x14ac:dyDescent="0.25">
      <c r="A211" s="456" t="s">
        <v>8</v>
      </c>
      <c r="B211" s="495">
        <v>4101793.91</v>
      </c>
      <c r="C211" s="495">
        <v>4101793.91</v>
      </c>
    </row>
    <row r="212" spans="1:3" s="12" customFormat="1" x14ac:dyDescent="0.25">
      <c r="A212" s="456" t="s">
        <v>13</v>
      </c>
      <c r="B212" s="495">
        <v>0</v>
      </c>
      <c r="C212" s="495"/>
    </row>
    <row r="213" spans="1:3" s="12" customFormat="1" x14ac:dyDescent="0.25">
      <c r="A213" s="456" t="s">
        <v>9</v>
      </c>
      <c r="B213" s="495">
        <v>1233493.9099999999</v>
      </c>
      <c r="C213" s="495">
        <v>1233486.6399999999</v>
      </c>
    </row>
    <row r="214" spans="1:3" s="12" customFormat="1" ht="23.25" x14ac:dyDescent="0.25">
      <c r="A214" s="456" t="s">
        <v>84</v>
      </c>
      <c r="B214" s="495">
        <v>1157612.18</v>
      </c>
      <c r="C214" s="495">
        <v>1157612.18</v>
      </c>
    </row>
    <row r="215" spans="1:3" s="12" customFormat="1" x14ac:dyDescent="0.25">
      <c r="A215" s="456" t="s">
        <v>10</v>
      </c>
      <c r="B215" s="495">
        <v>24073.23</v>
      </c>
      <c r="C215" s="495">
        <v>24073.23</v>
      </c>
    </row>
    <row r="216" spans="1:3" s="12" customFormat="1" ht="23.25" x14ac:dyDescent="0.25">
      <c r="A216" s="456" t="s">
        <v>14</v>
      </c>
      <c r="B216" s="495">
        <v>0</v>
      </c>
      <c r="C216" s="495"/>
    </row>
    <row r="217" spans="1:3" s="12" customFormat="1" x14ac:dyDescent="0.25">
      <c r="A217" s="456" t="s">
        <v>15</v>
      </c>
      <c r="B217" s="495">
        <v>38881.79</v>
      </c>
      <c r="C217" s="495">
        <v>38881.79</v>
      </c>
    </row>
    <row r="218" spans="1:3" s="12" customFormat="1" x14ac:dyDescent="0.25">
      <c r="A218" s="456" t="s">
        <v>11</v>
      </c>
      <c r="B218" s="495">
        <v>62892.35</v>
      </c>
      <c r="C218" s="495">
        <v>62892.35</v>
      </c>
    </row>
    <row r="219" spans="1:3" s="12" customFormat="1" x14ac:dyDescent="0.25">
      <c r="A219" s="456" t="s">
        <v>12</v>
      </c>
      <c r="B219" s="495">
        <v>230233.19</v>
      </c>
      <c r="C219" s="495">
        <v>228926</v>
      </c>
    </row>
    <row r="220" spans="1:3" s="12" customFormat="1" x14ac:dyDescent="0.25">
      <c r="A220" s="456" t="s">
        <v>72</v>
      </c>
      <c r="B220" s="495">
        <v>6073.98</v>
      </c>
      <c r="C220" s="495">
        <v>6073.98</v>
      </c>
    </row>
    <row r="221" spans="1:3" s="12" customFormat="1" x14ac:dyDescent="0.25">
      <c r="A221" s="457" t="s">
        <v>5</v>
      </c>
      <c r="B221" s="495">
        <v>19167.46</v>
      </c>
      <c r="C221" s="495">
        <v>19167.46</v>
      </c>
    </row>
    <row r="222" spans="1:3" s="12" customFormat="1" ht="25.5" x14ac:dyDescent="0.25">
      <c r="A222" s="457" t="s">
        <v>6</v>
      </c>
      <c r="B222" s="495">
        <v>0</v>
      </c>
      <c r="C222" s="495"/>
    </row>
    <row r="223" spans="1:3" s="12" customFormat="1" ht="25.5" x14ac:dyDescent="0.25">
      <c r="A223" s="457" t="s">
        <v>7</v>
      </c>
      <c r="B223" s="495">
        <v>143408</v>
      </c>
      <c r="C223" s="495">
        <v>143408</v>
      </c>
    </row>
    <row r="224" spans="1:3" s="12" customFormat="1" x14ac:dyDescent="0.25">
      <c r="A224" s="10"/>
      <c r="B224" s="495"/>
      <c r="C224" s="495"/>
    </row>
    <row r="225" spans="1:3" s="12" customFormat="1" x14ac:dyDescent="0.25">
      <c r="A225" s="15" t="s">
        <v>0</v>
      </c>
      <c r="B225" s="15" t="s">
        <v>2</v>
      </c>
      <c r="C225" s="15" t="s">
        <v>3</v>
      </c>
    </row>
    <row r="226" spans="1:3" s="12" customFormat="1" x14ac:dyDescent="0.25">
      <c r="A226" s="15" t="s">
        <v>1</v>
      </c>
      <c r="B226" s="15">
        <v>2</v>
      </c>
      <c r="C226" s="15">
        <v>3</v>
      </c>
    </row>
    <row r="227" spans="1:3" s="12" customFormat="1" x14ac:dyDescent="0.25">
      <c r="A227" s="3" t="s">
        <v>31</v>
      </c>
      <c r="B227" s="436">
        <f>SUM(B229:B241)</f>
        <v>4764265.0000000009</v>
      </c>
      <c r="C227" s="436">
        <f>SUM(C229:C241)</f>
        <v>4760634.1400000006</v>
      </c>
    </row>
    <row r="228" spans="1:3" s="12" customFormat="1" x14ac:dyDescent="0.25">
      <c r="A228" s="10" t="s">
        <v>4</v>
      </c>
      <c r="B228" s="259"/>
      <c r="C228" s="259"/>
    </row>
    <row r="229" spans="1:3" s="12" customFormat="1" x14ac:dyDescent="0.25">
      <c r="A229" s="456" t="s">
        <v>8</v>
      </c>
      <c r="B229" s="495">
        <v>2934586.79</v>
      </c>
      <c r="C229" s="487">
        <v>2934586.79</v>
      </c>
    </row>
    <row r="230" spans="1:3" s="12" customFormat="1" x14ac:dyDescent="0.25">
      <c r="A230" s="456" t="s">
        <v>13</v>
      </c>
      <c r="B230" s="495"/>
      <c r="C230" s="487"/>
    </row>
    <row r="231" spans="1:3" s="12" customFormat="1" x14ac:dyDescent="0.25">
      <c r="A231" s="456" t="s">
        <v>9</v>
      </c>
      <c r="B231" s="495">
        <v>886245.21</v>
      </c>
      <c r="C231" s="487">
        <v>886245.2</v>
      </c>
    </row>
    <row r="232" spans="1:3" s="12" customFormat="1" x14ac:dyDescent="0.25">
      <c r="A232" s="456" t="s">
        <v>131</v>
      </c>
      <c r="B232" s="495"/>
      <c r="C232" s="487"/>
    </row>
    <row r="233" spans="1:3" s="12" customFormat="1" x14ac:dyDescent="0.25">
      <c r="A233" s="456" t="s">
        <v>106</v>
      </c>
      <c r="B233" s="495">
        <v>513068</v>
      </c>
      <c r="C233" s="487">
        <v>513068</v>
      </c>
    </row>
    <row r="234" spans="1:3" s="12" customFormat="1" x14ac:dyDescent="0.25">
      <c r="A234" s="456" t="s">
        <v>10</v>
      </c>
      <c r="B234" s="495">
        <v>12200</v>
      </c>
      <c r="C234" s="476">
        <v>11730.27</v>
      </c>
    </row>
    <row r="235" spans="1:3" s="12" customFormat="1" x14ac:dyDescent="0.25">
      <c r="A235" s="456" t="s">
        <v>30</v>
      </c>
      <c r="B235" s="495">
        <v>29518.74</v>
      </c>
      <c r="C235" s="487">
        <v>27646.2</v>
      </c>
    </row>
    <row r="236" spans="1:3" s="12" customFormat="1" x14ac:dyDescent="0.25">
      <c r="A236" s="456" t="s">
        <v>11</v>
      </c>
      <c r="B236" s="495">
        <v>11500</v>
      </c>
      <c r="C236" s="487">
        <v>10922.42</v>
      </c>
    </row>
    <row r="237" spans="1:3" s="12" customFormat="1" x14ac:dyDescent="0.25">
      <c r="A237" s="456" t="s">
        <v>12</v>
      </c>
      <c r="B237" s="495">
        <v>259465</v>
      </c>
      <c r="C237" s="487">
        <v>259311</v>
      </c>
    </row>
    <row r="238" spans="1:3" s="12" customFormat="1" x14ac:dyDescent="0.25">
      <c r="A238" s="456" t="s">
        <v>82</v>
      </c>
      <c r="B238" s="487">
        <v>1026.8599999999999</v>
      </c>
      <c r="C238" s="487">
        <v>1026.8599999999999</v>
      </c>
    </row>
    <row r="239" spans="1:3" s="12" customFormat="1" x14ac:dyDescent="0.25">
      <c r="A239" s="457" t="s">
        <v>5</v>
      </c>
      <c r="B239" s="495">
        <v>4200</v>
      </c>
      <c r="C239" s="487">
        <v>3643</v>
      </c>
    </row>
    <row r="240" spans="1:3" s="12" customFormat="1" ht="25.5" x14ac:dyDescent="0.25">
      <c r="A240" s="457" t="s">
        <v>6</v>
      </c>
      <c r="B240" s="495"/>
      <c r="C240" s="487"/>
    </row>
    <row r="241" spans="1:3" s="12" customFormat="1" ht="25.5" x14ac:dyDescent="0.25">
      <c r="A241" s="457" t="s">
        <v>7</v>
      </c>
      <c r="B241" s="487">
        <v>112454.39999999999</v>
      </c>
      <c r="C241" s="487">
        <v>112454.39999999999</v>
      </c>
    </row>
    <row r="242" spans="1:3" s="12" customFormat="1" x14ac:dyDescent="0.25">
      <c r="A242" s="14"/>
      <c r="B242" s="14"/>
      <c r="C242" s="14"/>
    </row>
    <row r="243" spans="1:3" s="12" customFormat="1" x14ac:dyDescent="0.25">
      <c r="A243" s="15" t="s">
        <v>0</v>
      </c>
      <c r="B243" s="15" t="s">
        <v>2</v>
      </c>
      <c r="C243" s="15" t="s">
        <v>3</v>
      </c>
    </row>
    <row r="244" spans="1:3" s="12" customFormat="1" x14ac:dyDescent="0.25">
      <c r="A244" s="15" t="s">
        <v>1</v>
      </c>
      <c r="B244" s="15">
        <v>2</v>
      </c>
      <c r="C244" s="15">
        <v>3</v>
      </c>
    </row>
    <row r="245" spans="1:3" s="12" customFormat="1" ht="25.5" x14ac:dyDescent="0.25">
      <c r="A245" s="3" t="s">
        <v>34</v>
      </c>
      <c r="B245" s="487">
        <f>SUM(B247:B267)</f>
        <v>48490800</v>
      </c>
      <c r="C245" s="487">
        <f>SUM(C247:C267)</f>
        <v>38555020.660000011</v>
      </c>
    </row>
    <row r="246" spans="1:3" s="12" customFormat="1" x14ac:dyDescent="0.25">
      <c r="A246" s="10" t="s">
        <v>4</v>
      </c>
      <c r="B246" s="487"/>
      <c r="C246" s="487"/>
    </row>
    <row r="247" spans="1:3" s="12" customFormat="1" x14ac:dyDescent="0.25">
      <c r="A247" s="13" t="s">
        <v>8</v>
      </c>
      <c r="B247" s="487">
        <v>27430300</v>
      </c>
      <c r="C247" s="487">
        <v>20554868.400000002</v>
      </c>
    </row>
    <row r="248" spans="1:3" s="12" customFormat="1" x14ac:dyDescent="0.25">
      <c r="A248" s="13" t="s">
        <v>13</v>
      </c>
      <c r="B248" s="487">
        <v>8400</v>
      </c>
      <c r="C248" s="487">
        <v>1000</v>
      </c>
    </row>
    <row r="249" spans="1:3" s="12" customFormat="1" ht="17.25" customHeight="1" x14ac:dyDescent="0.25">
      <c r="A249" s="13" t="s">
        <v>119</v>
      </c>
      <c r="B249" s="487">
        <v>60000</v>
      </c>
      <c r="C249" s="487"/>
    </row>
    <row r="250" spans="1:3" s="12" customFormat="1" x14ac:dyDescent="0.25">
      <c r="A250" s="13" t="s">
        <v>9</v>
      </c>
      <c r="B250" s="487">
        <v>8222850</v>
      </c>
      <c r="C250" s="487">
        <v>6135933.2599999998</v>
      </c>
    </row>
    <row r="251" spans="1:3" s="12" customFormat="1" x14ac:dyDescent="0.25">
      <c r="A251" s="13" t="s">
        <v>10</v>
      </c>
      <c r="B251" s="487">
        <v>19500</v>
      </c>
      <c r="C251" s="487">
        <v>14625</v>
      </c>
    </row>
    <row r="252" spans="1:3" s="12" customFormat="1" x14ac:dyDescent="0.25">
      <c r="A252" s="13" t="s">
        <v>15</v>
      </c>
      <c r="B252" s="487">
        <v>46051.64</v>
      </c>
      <c r="C252" s="487">
        <v>31418.12</v>
      </c>
    </row>
    <row r="253" spans="1:3" s="12" customFormat="1" x14ac:dyDescent="0.25">
      <c r="A253" s="13" t="s">
        <v>33</v>
      </c>
      <c r="B253" s="487"/>
      <c r="C253" s="487"/>
    </row>
    <row r="254" spans="1:3" s="12" customFormat="1" x14ac:dyDescent="0.25">
      <c r="A254" s="13" t="s">
        <v>11</v>
      </c>
      <c r="B254" s="487">
        <v>220000</v>
      </c>
      <c r="C254" s="487">
        <v>138783.84</v>
      </c>
    </row>
    <row r="255" spans="1:3" s="12" customFormat="1" x14ac:dyDescent="0.25">
      <c r="A255" s="13" t="s">
        <v>12</v>
      </c>
      <c r="B255" s="487">
        <v>1040105.81</v>
      </c>
      <c r="C255" s="487">
        <v>719405.1399999999</v>
      </c>
    </row>
    <row r="256" spans="1:3" s="12" customFormat="1" x14ac:dyDescent="0.25">
      <c r="A256" s="13" t="s">
        <v>72</v>
      </c>
      <c r="B256" s="487">
        <v>97100</v>
      </c>
      <c r="C256" s="487">
        <v>98027.28</v>
      </c>
    </row>
    <row r="257" spans="1:3" s="12" customFormat="1" x14ac:dyDescent="0.25">
      <c r="A257" s="10" t="s">
        <v>5</v>
      </c>
      <c r="B257" s="487"/>
      <c r="C257" s="487"/>
    </row>
    <row r="258" spans="1:3" s="12" customFormat="1" ht="25.5" x14ac:dyDescent="0.25">
      <c r="A258" s="10" t="s">
        <v>6</v>
      </c>
      <c r="B258" s="487">
        <v>7730000</v>
      </c>
      <c r="C258" s="487">
        <v>7680594.21</v>
      </c>
    </row>
    <row r="259" spans="1:3" s="12" customFormat="1" ht="25.5" x14ac:dyDescent="0.25">
      <c r="A259" s="10" t="s">
        <v>137</v>
      </c>
      <c r="B259" s="487">
        <v>5650</v>
      </c>
      <c r="C259" s="487">
        <v>5650</v>
      </c>
    </row>
    <row r="260" spans="1:3" s="12" customFormat="1" x14ac:dyDescent="0.25">
      <c r="A260" s="10" t="s">
        <v>127</v>
      </c>
      <c r="B260" s="487">
        <v>2629360.19</v>
      </c>
      <c r="C260" s="487">
        <v>2629360.19</v>
      </c>
    </row>
    <row r="261" spans="1:3" s="12" customFormat="1" x14ac:dyDescent="0.25">
      <c r="A261" s="10" t="s">
        <v>138</v>
      </c>
      <c r="B261" s="487">
        <v>16000</v>
      </c>
      <c r="C261" s="487">
        <v>16000</v>
      </c>
    </row>
    <row r="262" spans="1:3" s="12" customFormat="1" x14ac:dyDescent="0.25">
      <c r="A262" s="10" t="s">
        <v>128</v>
      </c>
      <c r="B262" s="487">
        <v>560000</v>
      </c>
      <c r="C262" s="487">
        <v>276108.09000000003</v>
      </c>
    </row>
    <row r="263" spans="1:3" s="12" customFormat="1" ht="25.5" x14ac:dyDescent="0.25">
      <c r="A263" s="10" t="s">
        <v>129</v>
      </c>
      <c r="B263" s="487">
        <v>349512.36</v>
      </c>
      <c r="C263" s="487">
        <v>209808.13</v>
      </c>
    </row>
    <row r="264" spans="1:3" s="12" customFormat="1" x14ac:dyDescent="0.25">
      <c r="A264" s="10" t="s">
        <v>130</v>
      </c>
      <c r="B264" s="487">
        <v>5520</v>
      </c>
      <c r="C264" s="487">
        <v>5520</v>
      </c>
    </row>
    <row r="265" spans="1:3" s="12" customFormat="1" x14ac:dyDescent="0.25">
      <c r="A265" s="6" t="s">
        <v>37</v>
      </c>
      <c r="B265" s="487">
        <v>0</v>
      </c>
      <c r="C265" s="495"/>
    </row>
    <row r="266" spans="1:3" s="12" customFormat="1" x14ac:dyDescent="0.25">
      <c r="A266" s="6" t="s">
        <v>121</v>
      </c>
      <c r="B266" s="487">
        <v>48531</v>
      </c>
      <c r="C266" s="495">
        <v>36000</v>
      </c>
    </row>
    <row r="267" spans="1:3" s="12" customFormat="1" x14ac:dyDescent="0.25">
      <c r="A267" s="6" t="s">
        <v>120</v>
      </c>
      <c r="B267" s="487">
        <v>1919</v>
      </c>
      <c r="C267" s="495">
        <v>1919</v>
      </c>
    </row>
    <row r="268" spans="1:3" s="12" customFormat="1" x14ac:dyDescent="0.25">
      <c r="A268" s="14"/>
      <c r="B268" s="14"/>
      <c r="C268" s="14"/>
    </row>
    <row r="269" spans="1:3" s="12" customFormat="1" x14ac:dyDescent="0.25">
      <c r="A269" s="15" t="s">
        <v>0</v>
      </c>
      <c r="B269" s="15" t="s">
        <v>2</v>
      </c>
      <c r="C269" s="15" t="s">
        <v>3</v>
      </c>
    </row>
    <row r="270" spans="1:3" s="12" customFormat="1" x14ac:dyDescent="0.25">
      <c r="A270" s="15" t="s">
        <v>1</v>
      </c>
      <c r="B270" s="15">
        <v>2</v>
      </c>
      <c r="C270" s="15">
        <v>3</v>
      </c>
    </row>
    <row r="271" spans="1:3" s="12" customFormat="1" ht="25.5" x14ac:dyDescent="0.25">
      <c r="A271" s="3" t="s">
        <v>39</v>
      </c>
      <c r="B271" s="8">
        <f>SUM(B273:B288)</f>
        <v>44389800</v>
      </c>
      <c r="C271" s="8">
        <f>SUM(C273:C287)</f>
        <v>34095137</v>
      </c>
    </row>
    <row r="272" spans="1:3" s="12" customFormat="1" x14ac:dyDescent="0.25">
      <c r="A272" s="10" t="s">
        <v>4</v>
      </c>
      <c r="B272" s="11"/>
      <c r="C272" s="11"/>
    </row>
    <row r="273" spans="1:3" s="12" customFormat="1" x14ac:dyDescent="0.25">
      <c r="A273" s="33" t="s">
        <v>8</v>
      </c>
      <c r="B273" s="495">
        <v>23837100.030000001</v>
      </c>
      <c r="C273" s="495">
        <v>17759700.030000001</v>
      </c>
    </row>
    <row r="274" spans="1:3" s="12" customFormat="1" x14ac:dyDescent="0.25">
      <c r="A274" s="33" t="s">
        <v>103</v>
      </c>
      <c r="B274" s="495">
        <v>104638</v>
      </c>
      <c r="C274" s="495">
        <v>1200</v>
      </c>
    </row>
    <row r="275" spans="1:3" s="12" customFormat="1" x14ac:dyDescent="0.25">
      <c r="A275" s="33" t="s">
        <v>9</v>
      </c>
      <c r="B275" s="495">
        <v>7169600</v>
      </c>
      <c r="C275" s="495">
        <v>5368050</v>
      </c>
    </row>
    <row r="276" spans="1:3" s="12" customFormat="1" x14ac:dyDescent="0.25">
      <c r="A276" s="33" t="s">
        <v>10</v>
      </c>
      <c r="B276" s="495">
        <v>68904</v>
      </c>
      <c r="C276" s="495">
        <v>55128.28</v>
      </c>
    </row>
    <row r="277" spans="1:3" s="12" customFormat="1" x14ac:dyDescent="0.25">
      <c r="A277" s="33" t="s">
        <v>66</v>
      </c>
      <c r="B277" s="495"/>
      <c r="C277" s="495"/>
    </row>
    <row r="278" spans="1:3" s="12" customFormat="1" x14ac:dyDescent="0.25">
      <c r="A278" s="33" t="s">
        <v>15</v>
      </c>
      <c r="B278" s="495">
        <v>125265.33</v>
      </c>
      <c r="C278" s="495">
        <v>56752.909999999996</v>
      </c>
    </row>
    <row r="279" spans="1:3" s="12" customFormat="1" ht="23.25" x14ac:dyDescent="0.25">
      <c r="A279" s="33" t="s">
        <v>104</v>
      </c>
      <c r="B279" s="495"/>
      <c r="C279" s="495"/>
    </row>
    <row r="280" spans="1:3" s="12" customFormat="1" x14ac:dyDescent="0.25">
      <c r="A280" s="33" t="s">
        <v>11</v>
      </c>
      <c r="B280" s="495">
        <v>526534.9</v>
      </c>
      <c r="C280" s="495">
        <v>440568.1</v>
      </c>
    </row>
    <row r="281" spans="1:3" s="12" customFormat="1" x14ac:dyDescent="0.25">
      <c r="A281" s="33" t="s">
        <v>12</v>
      </c>
      <c r="B281" s="495">
        <v>656097.43000000005</v>
      </c>
      <c r="C281" s="495">
        <v>576702.27</v>
      </c>
    </row>
    <row r="282" spans="1:3" s="12" customFormat="1" x14ac:dyDescent="0.25">
      <c r="A282" s="33" t="s">
        <v>147</v>
      </c>
      <c r="B282" s="502">
        <v>14562</v>
      </c>
      <c r="C282" s="502">
        <v>14562</v>
      </c>
    </row>
    <row r="283" spans="1:3" s="12" customFormat="1" x14ac:dyDescent="0.25">
      <c r="A283" s="33" t="s">
        <v>72</v>
      </c>
      <c r="B283" s="495">
        <v>56581.79</v>
      </c>
      <c r="C283" s="495">
        <v>56581.79</v>
      </c>
    </row>
    <row r="284" spans="1:3" s="12" customFormat="1" x14ac:dyDescent="0.25">
      <c r="A284" s="33" t="s">
        <v>148</v>
      </c>
      <c r="B284" s="495">
        <v>15299.97</v>
      </c>
      <c r="C284" s="495">
        <v>15299.97</v>
      </c>
    </row>
    <row r="285" spans="1:3" s="12" customFormat="1" x14ac:dyDescent="0.25">
      <c r="A285" s="33" t="s">
        <v>5</v>
      </c>
      <c r="B285" s="495">
        <v>46100</v>
      </c>
      <c r="C285" s="495">
        <v>42675</v>
      </c>
    </row>
    <row r="286" spans="1:3" s="12" customFormat="1" ht="23.25" x14ac:dyDescent="0.25">
      <c r="A286" s="33" t="s">
        <v>6</v>
      </c>
      <c r="B286" s="495">
        <v>7772609.9100000001</v>
      </c>
      <c r="C286" s="495">
        <v>7760609.9100000001</v>
      </c>
    </row>
    <row r="287" spans="1:3" s="12" customFormat="1" ht="23.25" x14ac:dyDescent="0.25">
      <c r="A287" s="33" t="s">
        <v>7</v>
      </c>
      <c r="B287" s="495">
        <v>3996506.64</v>
      </c>
      <c r="C287" s="495">
        <v>1947306.74</v>
      </c>
    </row>
    <row r="288" spans="1:3" s="12" customFormat="1" x14ac:dyDescent="0.25">
      <c r="A288" s="14"/>
      <c r="B288" s="14"/>
      <c r="C288" s="14"/>
    </row>
    <row r="289" spans="1:3" s="12" customFormat="1" x14ac:dyDescent="0.25">
      <c r="A289" s="27" t="s">
        <v>0</v>
      </c>
      <c r="B289" s="27" t="s">
        <v>2</v>
      </c>
      <c r="C289" s="27" t="s">
        <v>3</v>
      </c>
    </row>
    <row r="290" spans="1:3" s="12" customFormat="1" ht="15.75" thickBot="1" x14ac:dyDescent="0.3">
      <c r="A290" s="27" t="s">
        <v>1</v>
      </c>
      <c r="B290" s="28" t="s">
        <v>40</v>
      </c>
      <c r="C290" s="28" t="s">
        <v>41</v>
      </c>
    </row>
    <row r="291" spans="1:3" s="12" customFormat="1" x14ac:dyDescent="0.25">
      <c r="A291" s="29" t="s">
        <v>42</v>
      </c>
      <c r="B291" s="81">
        <f>SUM(B293:B307)</f>
        <v>104158500</v>
      </c>
      <c r="C291" s="81">
        <f>SUM(C293:C307)</f>
        <v>68430997.909999982</v>
      </c>
    </row>
    <row r="292" spans="1:3" s="12" customFormat="1" x14ac:dyDescent="0.25">
      <c r="A292" s="31" t="s">
        <v>4</v>
      </c>
      <c r="B292" s="82"/>
      <c r="C292" s="82"/>
    </row>
    <row r="293" spans="1:3" s="12" customFormat="1" x14ac:dyDescent="0.25">
      <c r="A293" s="378" t="s">
        <v>8</v>
      </c>
      <c r="B293" s="502">
        <v>31137158</v>
      </c>
      <c r="C293" s="502">
        <v>23492947.120000001</v>
      </c>
    </row>
    <row r="294" spans="1:3" s="12" customFormat="1" x14ac:dyDescent="0.25">
      <c r="A294" s="378" t="s">
        <v>13</v>
      </c>
      <c r="B294" s="502">
        <v>405400</v>
      </c>
      <c r="C294" s="502">
        <v>186800</v>
      </c>
    </row>
    <row r="295" spans="1:3" s="12" customFormat="1" x14ac:dyDescent="0.25">
      <c r="A295" s="378" t="s">
        <v>9</v>
      </c>
      <c r="B295" s="502">
        <v>9364442</v>
      </c>
      <c r="C295" s="502">
        <v>6324923.46</v>
      </c>
    </row>
    <row r="296" spans="1:3" s="12" customFormat="1" x14ac:dyDescent="0.25">
      <c r="A296" s="378" t="s">
        <v>10</v>
      </c>
      <c r="B296" s="502">
        <v>298474.32</v>
      </c>
      <c r="C296" s="502">
        <v>257512.27</v>
      </c>
    </row>
    <row r="297" spans="1:3" s="12" customFormat="1" ht="23.25" x14ac:dyDescent="0.25">
      <c r="A297" s="378" t="s">
        <v>124</v>
      </c>
      <c r="B297" s="502">
        <v>94800</v>
      </c>
      <c r="C297" s="502">
        <v>65581.899999999994</v>
      </c>
    </row>
    <row r="298" spans="1:3" s="12" customFormat="1" x14ac:dyDescent="0.25">
      <c r="A298" s="378" t="s">
        <v>15</v>
      </c>
      <c r="B298" s="502">
        <v>1695915.43</v>
      </c>
      <c r="C298" s="502">
        <v>1111788.02</v>
      </c>
    </row>
    <row r="299" spans="1:3" s="12" customFormat="1" x14ac:dyDescent="0.25">
      <c r="A299" s="378" t="s">
        <v>91</v>
      </c>
      <c r="B299" s="502">
        <v>90000</v>
      </c>
      <c r="C299" s="502">
        <v>27000</v>
      </c>
    </row>
    <row r="300" spans="1:3" s="12" customFormat="1" x14ac:dyDescent="0.25">
      <c r="A300" s="378" t="s">
        <v>11</v>
      </c>
      <c r="B300" s="502">
        <v>6715668.1600000001</v>
      </c>
      <c r="C300" s="502">
        <v>5124697.74</v>
      </c>
    </row>
    <row r="301" spans="1:3" s="12" customFormat="1" x14ac:dyDescent="0.25">
      <c r="A301" s="378" t="s">
        <v>12</v>
      </c>
      <c r="B301" s="502">
        <v>36896716.100000001</v>
      </c>
      <c r="C301" s="502">
        <v>19353460.809999999</v>
      </c>
    </row>
    <row r="302" spans="1:3" s="12" customFormat="1" ht="23.25" x14ac:dyDescent="0.25">
      <c r="A302" s="378" t="s">
        <v>125</v>
      </c>
      <c r="B302" s="502">
        <v>31349.55</v>
      </c>
      <c r="C302" s="502">
        <v>18099.939999999999</v>
      </c>
    </row>
    <row r="303" spans="1:3" s="12" customFormat="1" ht="15" customHeight="1" x14ac:dyDescent="0.25">
      <c r="A303" s="378" t="s">
        <v>86</v>
      </c>
      <c r="B303" s="502">
        <v>39000</v>
      </c>
      <c r="C303" s="502">
        <v>16931.009999999998</v>
      </c>
    </row>
    <row r="304" spans="1:3" s="12" customFormat="1" x14ac:dyDescent="0.25">
      <c r="A304" s="396"/>
      <c r="B304" s="502"/>
      <c r="C304" s="502"/>
    </row>
    <row r="305" spans="1:3" s="12" customFormat="1" x14ac:dyDescent="0.25">
      <c r="A305" s="397" t="s">
        <v>5</v>
      </c>
      <c r="B305" s="502">
        <v>179452</v>
      </c>
      <c r="C305" s="502">
        <v>112678.08</v>
      </c>
    </row>
    <row r="306" spans="1:3" s="12" customFormat="1" ht="25.5" x14ac:dyDescent="0.25">
      <c r="A306" s="377" t="s">
        <v>6</v>
      </c>
      <c r="B306" s="502">
        <v>10532773.65</v>
      </c>
      <c r="C306" s="502">
        <v>8671419.5999999996</v>
      </c>
    </row>
    <row r="307" spans="1:3" s="12" customFormat="1" ht="26.25" thickBot="1" x14ac:dyDescent="0.3">
      <c r="A307" s="398" t="s">
        <v>7</v>
      </c>
      <c r="B307" s="502">
        <v>6677350.79</v>
      </c>
      <c r="C307" s="502">
        <v>3667157.96</v>
      </c>
    </row>
    <row r="308" spans="1:3" s="12" customFormat="1" x14ac:dyDescent="0.25">
      <c r="A308" s="309"/>
      <c r="B308" s="300"/>
      <c r="C308" s="300"/>
    </row>
    <row r="309" spans="1:3" s="12" customFormat="1" x14ac:dyDescent="0.25">
      <c r="A309" s="27" t="s">
        <v>0</v>
      </c>
      <c r="B309" s="27" t="s">
        <v>2</v>
      </c>
      <c r="C309" s="27" t="s">
        <v>3</v>
      </c>
    </row>
    <row r="310" spans="1:3" s="12" customFormat="1" ht="15.75" thickBot="1" x14ac:dyDescent="0.3">
      <c r="A310" s="27" t="s">
        <v>1</v>
      </c>
      <c r="B310" s="28" t="s">
        <v>40</v>
      </c>
      <c r="C310" s="28" t="s">
        <v>41</v>
      </c>
    </row>
    <row r="311" spans="1:3" s="12" customFormat="1" x14ac:dyDescent="0.25">
      <c r="A311" s="42" t="s">
        <v>45</v>
      </c>
      <c r="B311" s="87">
        <f>SUM(B313:B327)</f>
        <v>118776699.99999999</v>
      </c>
      <c r="C311" s="87">
        <f>SUM(C313:C327)</f>
        <v>73605231.890000001</v>
      </c>
    </row>
    <row r="312" spans="1:3" s="12" customFormat="1" x14ac:dyDescent="0.25">
      <c r="A312" s="44" t="s">
        <v>4</v>
      </c>
      <c r="B312" s="88"/>
      <c r="C312" s="88"/>
    </row>
    <row r="313" spans="1:3" s="12" customFormat="1" x14ac:dyDescent="0.25">
      <c r="A313" s="284" t="s">
        <v>8</v>
      </c>
      <c r="B313" s="492">
        <v>18768050</v>
      </c>
      <c r="C313" s="494">
        <v>13052051.710000001</v>
      </c>
    </row>
    <row r="314" spans="1:3" s="12" customFormat="1" x14ac:dyDescent="0.25">
      <c r="A314" s="346" t="s">
        <v>47</v>
      </c>
      <c r="B314" s="493">
        <v>0</v>
      </c>
      <c r="C314" s="491">
        <v>0</v>
      </c>
    </row>
    <row r="315" spans="1:3" s="12" customFormat="1" x14ac:dyDescent="0.25">
      <c r="A315" s="284" t="s">
        <v>9</v>
      </c>
      <c r="B315" s="493">
        <v>5667950</v>
      </c>
      <c r="C315" s="491">
        <v>3716934.55</v>
      </c>
    </row>
    <row r="316" spans="1:3" s="12" customFormat="1" x14ac:dyDescent="0.25">
      <c r="A316" s="284" t="s">
        <v>10</v>
      </c>
      <c r="B316" s="493">
        <v>97136</v>
      </c>
      <c r="C316" s="491">
        <v>60890.66</v>
      </c>
    </row>
    <row r="317" spans="1:3" s="12" customFormat="1" x14ac:dyDescent="0.25">
      <c r="A317" s="284" t="s">
        <v>44</v>
      </c>
      <c r="B317" s="493">
        <v>0</v>
      </c>
      <c r="C317" s="491">
        <v>0</v>
      </c>
    </row>
    <row r="318" spans="1:3" s="12" customFormat="1" x14ac:dyDescent="0.25">
      <c r="A318" s="284" t="s">
        <v>15</v>
      </c>
      <c r="B318" s="493">
        <v>377700</v>
      </c>
      <c r="C318" s="491">
        <v>192847.23</v>
      </c>
    </row>
    <row r="319" spans="1:3" s="12" customFormat="1" x14ac:dyDescent="0.25">
      <c r="A319" s="284" t="s">
        <v>11</v>
      </c>
      <c r="B319" s="493">
        <v>33621361.359999999</v>
      </c>
      <c r="C319" s="491">
        <v>23975823.739999998</v>
      </c>
    </row>
    <row r="320" spans="1:3" s="12" customFormat="1" x14ac:dyDescent="0.25">
      <c r="A320" s="284" t="s">
        <v>12</v>
      </c>
      <c r="B320" s="493">
        <v>26967285.800000001</v>
      </c>
      <c r="C320" s="491">
        <v>11861765.050000001</v>
      </c>
    </row>
    <row r="321" spans="1:8" s="12" customFormat="1" ht="25.5" x14ac:dyDescent="0.25">
      <c r="A321" s="285" t="s">
        <v>6</v>
      </c>
      <c r="B321" s="492">
        <v>17740447.600000001</v>
      </c>
      <c r="C321" s="494">
        <v>12794752.6</v>
      </c>
    </row>
    <row r="322" spans="1:8" s="12" customFormat="1" x14ac:dyDescent="0.25">
      <c r="A322" s="285" t="s">
        <v>144</v>
      </c>
      <c r="B322" s="501">
        <v>11803058</v>
      </c>
      <c r="C322" s="494">
        <v>5137037</v>
      </c>
      <c r="H322" s="496"/>
    </row>
    <row r="323" spans="1:8" s="12" customFormat="1" x14ac:dyDescent="0.25">
      <c r="A323" s="285" t="s">
        <v>145</v>
      </c>
      <c r="B323" s="501">
        <v>5000</v>
      </c>
      <c r="C323" s="494">
        <v>5000</v>
      </c>
      <c r="H323" s="496"/>
    </row>
    <row r="324" spans="1:8" s="12" customFormat="1" x14ac:dyDescent="0.25">
      <c r="A324" s="284" t="s">
        <v>72</v>
      </c>
      <c r="B324" s="493">
        <v>35000</v>
      </c>
      <c r="C324" s="491">
        <v>12027.31</v>
      </c>
    </row>
    <row r="325" spans="1:8" s="12" customFormat="1" x14ac:dyDescent="0.25">
      <c r="A325" s="285" t="s">
        <v>127</v>
      </c>
      <c r="B325" s="492">
        <v>980000</v>
      </c>
      <c r="C325" s="494">
        <v>877350</v>
      </c>
    </row>
    <row r="326" spans="1:8" s="12" customFormat="1" x14ac:dyDescent="0.25">
      <c r="A326" s="285" t="s">
        <v>128</v>
      </c>
      <c r="B326" s="493">
        <v>397900</v>
      </c>
      <c r="C326" s="491">
        <v>397900</v>
      </c>
    </row>
    <row r="327" spans="1:8" s="12" customFormat="1" x14ac:dyDescent="0.25">
      <c r="A327" s="286" t="s">
        <v>146</v>
      </c>
      <c r="B327" s="89">
        <v>2315811.2400000002</v>
      </c>
      <c r="C327" s="89">
        <v>1520852.04</v>
      </c>
    </row>
    <row r="328" spans="1:8" s="12" customFormat="1" x14ac:dyDescent="0.25">
      <c r="A328" s="311"/>
      <c r="B328" s="312"/>
      <c r="C328" s="312"/>
    </row>
    <row r="329" spans="1:8" s="12" customFormat="1" x14ac:dyDescent="0.25">
      <c r="A329" s="27" t="s">
        <v>0</v>
      </c>
      <c r="B329" s="27" t="s">
        <v>2</v>
      </c>
      <c r="C329" s="27" t="s">
        <v>3</v>
      </c>
    </row>
    <row r="330" spans="1:8" s="12" customFormat="1" ht="15.75" thickBot="1" x14ac:dyDescent="0.3">
      <c r="A330" s="27" t="s">
        <v>1</v>
      </c>
      <c r="B330" s="28" t="s">
        <v>40</v>
      </c>
      <c r="C330" s="28" t="s">
        <v>41</v>
      </c>
    </row>
    <row r="331" spans="1:8" s="12" customFormat="1" x14ac:dyDescent="0.25">
      <c r="A331" s="3" t="s">
        <v>46</v>
      </c>
      <c r="B331" s="43">
        <f>SUM(B333:B344)</f>
        <v>10480500</v>
      </c>
      <c r="C331" s="43">
        <f>SUM(C333:C344)</f>
        <v>6082213.7333800001</v>
      </c>
    </row>
    <row r="332" spans="1:8" s="12" customFormat="1" x14ac:dyDescent="0.25">
      <c r="A332" s="10" t="s">
        <v>4</v>
      </c>
      <c r="B332" s="50"/>
      <c r="C332" s="50"/>
    </row>
    <row r="333" spans="1:8" s="12" customFormat="1" x14ac:dyDescent="0.25">
      <c r="A333" s="13" t="s">
        <v>8</v>
      </c>
      <c r="B333" s="51">
        <v>5490549</v>
      </c>
      <c r="C333" s="51">
        <v>3835164.4400000004</v>
      </c>
    </row>
    <row r="334" spans="1:8" s="12" customFormat="1" x14ac:dyDescent="0.25">
      <c r="A334" s="13" t="s">
        <v>47</v>
      </c>
      <c r="B334" s="51">
        <v>204294</v>
      </c>
      <c r="C334" s="51"/>
    </row>
    <row r="335" spans="1:8" s="12" customFormat="1" x14ac:dyDescent="0.25">
      <c r="A335" s="13" t="s">
        <v>9</v>
      </c>
      <c r="B335" s="51">
        <v>1658151</v>
      </c>
      <c r="C335" s="51">
        <v>821897.07338000007</v>
      </c>
    </row>
    <row r="336" spans="1:8" s="12" customFormat="1" x14ac:dyDescent="0.25">
      <c r="A336" s="13" t="s">
        <v>10</v>
      </c>
      <c r="B336" s="51">
        <v>67200</v>
      </c>
      <c r="C336" s="51">
        <v>35025.949999999997</v>
      </c>
    </row>
    <row r="337" spans="1:3" s="12" customFormat="1" x14ac:dyDescent="0.25">
      <c r="A337" s="13" t="s">
        <v>44</v>
      </c>
      <c r="B337" s="51"/>
      <c r="C337" s="51"/>
    </row>
    <row r="338" spans="1:3" s="12" customFormat="1" x14ac:dyDescent="0.25">
      <c r="A338" s="13" t="s">
        <v>15</v>
      </c>
      <c r="B338" s="51">
        <v>134965.24</v>
      </c>
      <c r="C338" s="51">
        <v>71368.41</v>
      </c>
    </row>
    <row r="339" spans="1:3" s="12" customFormat="1" x14ac:dyDescent="0.25">
      <c r="A339" s="13" t="s">
        <v>11</v>
      </c>
      <c r="B339" s="51">
        <v>713979.2</v>
      </c>
      <c r="C339" s="51">
        <v>88161.31</v>
      </c>
    </row>
    <row r="340" spans="1:3" s="12" customFormat="1" x14ac:dyDescent="0.25">
      <c r="A340" s="13" t="s">
        <v>12</v>
      </c>
      <c r="B340" s="51">
        <v>2007579</v>
      </c>
      <c r="C340" s="51">
        <v>1129494.8</v>
      </c>
    </row>
    <row r="341" spans="1:3" s="12" customFormat="1" x14ac:dyDescent="0.25">
      <c r="A341" s="13" t="s">
        <v>72</v>
      </c>
      <c r="B341" s="51">
        <v>9975</v>
      </c>
      <c r="C341" s="51">
        <v>9975</v>
      </c>
    </row>
    <row r="342" spans="1:3" s="12" customFormat="1" x14ac:dyDescent="0.25">
      <c r="A342" s="10" t="s">
        <v>5</v>
      </c>
      <c r="B342" s="51">
        <v>1500</v>
      </c>
      <c r="C342" s="51"/>
    </row>
    <row r="343" spans="1:3" s="12" customFormat="1" ht="25.5" x14ac:dyDescent="0.25">
      <c r="A343" s="10" t="s">
        <v>6</v>
      </c>
      <c r="B343" s="51">
        <v>63386.53</v>
      </c>
      <c r="C343" s="51">
        <v>14727.35</v>
      </c>
    </row>
    <row r="344" spans="1:3" s="12" customFormat="1" ht="25.5" x14ac:dyDescent="0.25">
      <c r="A344" s="10" t="s">
        <v>7</v>
      </c>
      <c r="B344" s="51">
        <v>128921.03</v>
      </c>
      <c r="C344" s="51">
        <v>76399.399999999994</v>
      </c>
    </row>
    <row r="345" spans="1:3" s="12" customFormat="1" x14ac:dyDescent="0.25">
      <c r="A345" s="272"/>
      <c r="B345" s="313"/>
      <c r="C345" s="313"/>
    </row>
    <row r="346" spans="1:3" s="12" customFormat="1" x14ac:dyDescent="0.25">
      <c r="A346" s="27" t="s">
        <v>0</v>
      </c>
      <c r="B346" s="27" t="s">
        <v>2</v>
      </c>
      <c r="C346" s="27" t="s">
        <v>3</v>
      </c>
    </row>
    <row r="347" spans="1:3" s="12" customFormat="1" ht="15.75" thickBot="1" x14ac:dyDescent="0.3">
      <c r="A347" s="27" t="s">
        <v>1</v>
      </c>
      <c r="B347" s="28" t="s">
        <v>40</v>
      </c>
      <c r="C347" s="28" t="s">
        <v>41</v>
      </c>
    </row>
    <row r="348" spans="1:3" s="12" customFormat="1" x14ac:dyDescent="0.25">
      <c r="A348" s="29" t="s">
        <v>48</v>
      </c>
      <c r="B348" s="43">
        <f>SUM(B350:B361)</f>
        <v>18164600</v>
      </c>
      <c r="C348" s="43">
        <f>SUM(C350:C361)</f>
        <v>14575715.929999998</v>
      </c>
    </row>
    <row r="349" spans="1:3" s="12" customFormat="1" x14ac:dyDescent="0.25">
      <c r="A349" s="55" t="s">
        <v>4</v>
      </c>
      <c r="B349" s="90"/>
      <c r="C349" s="90"/>
    </row>
    <row r="350" spans="1:3" s="12" customFormat="1" x14ac:dyDescent="0.25">
      <c r="A350" s="10" t="s">
        <v>8</v>
      </c>
      <c r="B350" s="51">
        <v>9418100</v>
      </c>
      <c r="C350" s="51">
        <v>6840037.6200000001</v>
      </c>
    </row>
    <row r="351" spans="1:3" s="12" customFormat="1" x14ac:dyDescent="0.25">
      <c r="A351" s="10" t="s">
        <v>116</v>
      </c>
      <c r="B351" s="51">
        <v>10000</v>
      </c>
      <c r="C351" s="51">
        <v>2400</v>
      </c>
    </row>
    <row r="352" spans="1:3" s="12" customFormat="1" ht="25.5" x14ac:dyDescent="0.25">
      <c r="A352" s="10" t="s">
        <v>117</v>
      </c>
      <c r="B352" s="51">
        <v>2838800</v>
      </c>
      <c r="C352" s="51">
        <v>2040605.71</v>
      </c>
    </row>
    <row r="353" spans="1:3" s="12" customFormat="1" x14ac:dyDescent="0.25">
      <c r="A353" s="10" t="s">
        <v>10</v>
      </c>
      <c r="B353" s="51">
        <v>80000</v>
      </c>
      <c r="C353" s="51">
        <v>66897.37</v>
      </c>
    </row>
    <row r="354" spans="1:3" s="12" customFormat="1" x14ac:dyDescent="0.25">
      <c r="A354" s="10" t="s">
        <v>44</v>
      </c>
      <c r="B354" s="51">
        <v>0</v>
      </c>
      <c r="C354" s="51"/>
    </row>
    <row r="355" spans="1:3" s="12" customFormat="1" x14ac:dyDescent="0.25">
      <c r="A355" s="10" t="s">
        <v>15</v>
      </c>
      <c r="B355" s="51">
        <v>410000</v>
      </c>
      <c r="C355" s="51">
        <v>294078.94</v>
      </c>
    </row>
    <row r="356" spans="1:3" s="12" customFormat="1" x14ac:dyDescent="0.25">
      <c r="A356" s="10" t="s">
        <v>11</v>
      </c>
      <c r="B356" s="51">
        <v>2767700</v>
      </c>
      <c r="C356" s="51">
        <v>2826764.73</v>
      </c>
    </row>
    <row r="357" spans="1:3" s="12" customFormat="1" x14ac:dyDescent="0.25">
      <c r="A357" s="10" t="s">
        <v>12</v>
      </c>
      <c r="B357" s="51">
        <v>915000</v>
      </c>
      <c r="C357" s="51">
        <v>820072</v>
      </c>
    </row>
    <row r="358" spans="1:3" s="12" customFormat="1" ht="25.5" x14ac:dyDescent="0.25">
      <c r="A358" s="10" t="s">
        <v>118</v>
      </c>
      <c r="B358" s="51">
        <v>6000</v>
      </c>
      <c r="C358" s="51">
        <v>1955.92</v>
      </c>
    </row>
    <row r="359" spans="1:3" s="12" customFormat="1" x14ac:dyDescent="0.25">
      <c r="A359" s="10" t="s">
        <v>5</v>
      </c>
      <c r="B359" s="51">
        <v>4000</v>
      </c>
      <c r="C359" s="51">
        <v>1506</v>
      </c>
    </row>
    <row r="360" spans="1:3" s="12" customFormat="1" x14ac:dyDescent="0.25">
      <c r="A360" s="10" t="s">
        <v>87</v>
      </c>
      <c r="B360" s="51">
        <v>415000</v>
      </c>
      <c r="C360" s="51">
        <v>420461.95</v>
      </c>
    </row>
    <row r="361" spans="1:3" x14ac:dyDescent="0.25">
      <c r="A361" s="10" t="s">
        <v>88</v>
      </c>
      <c r="B361" s="51">
        <v>1300000</v>
      </c>
      <c r="C361" s="51">
        <v>1260935.69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zoomScaleNormal="100" workbookViewId="0">
      <selection activeCell="G12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32" width="9.140625" style="7"/>
    <col min="133" max="133" width="20.140625" style="7" customWidth="1"/>
    <col min="134" max="134" width="4" style="7" customWidth="1"/>
    <col min="135" max="135" width="19.5703125" style="7" customWidth="1"/>
    <col min="136" max="143" width="11" style="7" customWidth="1"/>
    <col min="144" max="388" width="9.140625" style="7"/>
    <col min="389" max="389" width="20.140625" style="7" customWidth="1"/>
    <col min="390" max="390" width="4" style="7" customWidth="1"/>
    <col min="391" max="391" width="19.5703125" style="7" customWidth="1"/>
    <col min="392" max="399" width="11" style="7" customWidth="1"/>
    <col min="400" max="644" width="9.140625" style="7"/>
    <col min="645" max="645" width="20.140625" style="7" customWidth="1"/>
    <col min="646" max="646" width="4" style="7" customWidth="1"/>
    <col min="647" max="647" width="19.5703125" style="7" customWidth="1"/>
    <col min="648" max="655" width="11" style="7" customWidth="1"/>
    <col min="656" max="900" width="9.140625" style="7"/>
    <col min="901" max="901" width="20.140625" style="7" customWidth="1"/>
    <col min="902" max="902" width="4" style="7" customWidth="1"/>
    <col min="903" max="903" width="19.5703125" style="7" customWidth="1"/>
    <col min="904" max="911" width="11" style="7" customWidth="1"/>
    <col min="912" max="1156" width="9.140625" style="7"/>
    <col min="1157" max="1157" width="20.140625" style="7" customWidth="1"/>
    <col min="1158" max="1158" width="4" style="7" customWidth="1"/>
    <col min="1159" max="1159" width="19.5703125" style="7" customWidth="1"/>
    <col min="1160" max="1167" width="11" style="7" customWidth="1"/>
    <col min="1168" max="1412" width="9.140625" style="7"/>
    <col min="1413" max="1413" width="20.140625" style="7" customWidth="1"/>
    <col min="1414" max="1414" width="4" style="7" customWidth="1"/>
    <col min="1415" max="1415" width="19.5703125" style="7" customWidth="1"/>
    <col min="1416" max="1423" width="11" style="7" customWidth="1"/>
    <col min="1424" max="1668" width="9.140625" style="7"/>
    <col min="1669" max="1669" width="20.140625" style="7" customWidth="1"/>
    <col min="1670" max="1670" width="4" style="7" customWidth="1"/>
    <col min="1671" max="1671" width="19.5703125" style="7" customWidth="1"/>
    <col min="1672" max="1679" width="11" style="7" customWidth="1"/>
    <col min="1680" max="1924" width="9.140625" style="7"/>
    <col min="1925" max="1925" width="20.140625" style="7" customWidth="1"/>
    <col min="1926" max="1926" width="4" style="7" customWidth="1"/>
    <col min="1927" max="1927" width="19.5703125" style="7" customWidth="1"/>
    <col min="1928" max="1935" width="11" style="7" customWidth="1"/>
    <col min="1936" max="2180" width="9.140625" style="7"/>
    <col min="2181" max="2181" width="20.140625" style="7" customWidth="1"/>
    <col min="2182" max="2182" width="4" style="7" customWidth="1"/>
    <col min="2183" max="2183" width="19.5703125" style="7" customWidth="1"/>
    <col min="2184" max="2191" width="11" style="7" customWidth="1"/>
    <col min="2192" max="2436" width="9.140625" style="7"/>
    <col min="2437" max="2437" width="20.140625" style="7" customWidth="1"/>
    <col min="2438" max="2438" width="4" style="7" customWidth="1"/>
    <col min="2439" max="2439" width="19.5703125" style="7" customWidth="1"/>
    <col min="2440" max="2447" width="11" style="7" customWidth="1"/>
    <col min="2448" max="2692" width="9.140625" style="7"/>
    <col min="2693" max="2693" width="20.140625" style="7" customWidth="1"/>
    <col min="2694" max="2694" width="4" style="7" customWidth="1"/>
    <col min="2695" max="2695" width="19.5703125" style="7" customWidth="1"/>
    <col min="2696" max="2703" width="11" style="7" customWidth="1"/>
    <col min="2704" max="2948" width="9.140625" style="7"/>
    <col min="2949" max="2949" width="20.140625" style="7" customWidth="1"/>
    <col min="2950" max="2950" width="4" style="7" customWidth="1"/>
    <col min="2951" max="2951" width="19.5703125" style="7" customWidth="1"/>
    <col min="2952" max="2959" width="11" style="7" customWidth="1"/>
    <col min="2960" max="3204" width="9.140625" style="7"/>
    <col min="3205" max="3205" width="20.140625" style="7" customWidth="1"/>
    <col min="3206" max="3206" width="4" style="7" customWidth="1"/>
    <col min="3207" max="3207" width="19.5703125" style="7" customWidth="1"/>
    <col min="3208" max="3215" width="11" style="7" customWidth="1"/>
    <col min="3216" max="3460" width="9.140625" style="7"/>
    <col min="3461" max="3461" width="20.140625" style="7" customWidth="1"/>
    <col min="3462" max="3462" width="4" style="7" customWidth="1"/>
    <col min="3463" max="3463" width="19.5703125" style="7" customWidth="1"/>
    <col min="3464" max="3471" width="11" style="7" customWidth="1"/>
    <col min="3472" max="3716" width="9.140625" style="7"/>
    <col min="3717" max="3717" width="20.140625" style="7" customWidth="1"/>
    <col min="3718" max="3718" width="4" style="7" customWidth="1"/>
    <col min="3719" max="3719" width="19.5703125" style="7" customWidth="1"/>
    <col min="3720" max="3727" width="11" style="7" customWidth="1"/>
    <col min="3728" max="3972" width="9.140625" style="7"/>
    <col min="3973" max="3973" width="20.140625" style="7" customWidth="1"/>
    <col min="3974" max="3974" width="4" style="7" customWidth="1"/>
    <col min="3975" max="3975" width="19.5703125" style="7" customWidth="1"/>
    <col min="3976" max="3983" width="11" style="7" customWidth="1"/>
    <col min="3984" max="4228" width="9.140625" style="7"/>
    <col min="4229" max="4229" width="20.140625" style="7" customWidth="1"/>
    <col min="4230" max="4230" width="4" style="7" customWidth="1"/>
    <col min="4231" max="4231" width="19.5703125" style="7" customWidth="1"/>
    <col min="4232" max="4239" width="11" style="7" customWidth="1"/>
    <col min="4240" max="4484" width="9.140625" style="7"/>
    <col min="4485" max="4485" width="20.140625" style="7" customWidth="1"/>
    <col min="4486" max="4486" width="4" style="7" customWidth="1"/>
    <col min="4487" max="4487" width="19.5703125" style="7" customWidth="1"/>
    <col min="4488" max="4495" width="11" style="7" customWidth="1"/>
    <col min="4496" max="4740" width="9.140625" style="7"/>
    <col min="4741" max="4741" width="20.140625" style="7" customWidth="1"/>
    <col min="4742" max="4742" width="4" style="7" customWidth="1"/>
    <col min="4743" max="4743" width="19.5703125" style="7" customWidth="1"/>
    <col min="4744" max="4751" width="11" style="7" customWidth="1"/>
    <col min="4752" max="4996" width="9.140625" style="7"/>
    <col min="4997" max="4997" width="20.140625" style="7" customWidth="1"/>
    <col min="4998" max="4998" width="4" style="7" customWidth="1"/>
    <col min="4999" max="4999" width="19.5703125" style="7" customWidth="1"/>
    <col min="5000" max="5007" width="11" style="7" customWidth="1"/>
    <col min="5008" max="5252" width="9.140625" style="7"/>
    <col min="5253" max="5253" width="20.140625" style="7" customWidth="1"/>
    <col min="5254" max="5254" width="4" style="7" customWidth="1"/>
    <col min="5255" max="5255" width="19.5703125" style="7" customWidth="1"/>
    <col min="5256" max="5263" width="11" style="7" customWidth="1"/>
    <col min="5264" max="5508" width="9.140625" style="7"/>
    <col min="5509" max="5509" width="20.140625" style="7" customWidth="1"/>
    <col min="5510" max="5510" width="4" style="7" customWidth="1"/>
    <col min="5511" max="5511" width="19.5703125" style="7" customWidth="1"/>
    <col min="5512" max="5519" width="11" style="7" customWidth="1"/>
    <col min="5520" max="5764" width="9.140625" style="7"/>
    <col min="5765" max="5765" width="20.140625" style="7" customWidth="1"/>
    <col min="5766" max="5766" width="4" style="7" customWidth="1"/>
    <col min="5767" max="5767" width="19.5703125" style="7" customWidth="1"/>
    <col min="5768" max="5775" width="11" style="7" customWidth="1"/>
    <col min="5776" max="6020" width="9.140625" style="7"/>
    <col min="6021" max="6021" width="20.140625" style="7" customWidth="1"/>
    <col min="6022" max="6022" width="4" style="7" customWidth="1"/>
    <col min="6023" max="6023" width="19.5703125" style="7" customWidth="1"/>
    <col min="6024" max="6031" width="11" style="7" customWidth="1"/>
    <col min="6032" max="6276" width="9.140625" style="7"/>
    <col min="6277" max="6277" width="20.140625" style="7" customWidth="1"/>
    <col min="6278" max="6278" width="4" style="7" customWidth="1"/>
    <col min="6279" max="6279" width="19.5703125" style="7" customWidth="1"/>
    <col min="6280" max="6287" width="11" style="7" customWidth="1"/>
    <col min="6288" max="6532" width="9.140625" style="7"/>
    <col min="6533" max="6533" width="20.140625" style="7" customWidth="1"/>
    <col min="6534" max="6534" width="4" style="7" customWidth="1"/>
    <col min="6535" max="6535" width="19.5703125" style="7" customWidth="1"/>
    <col min="6536" max="6543" width="11" style="7" customWidth="1"/>
    <col min="6544" max="6788" width="9.140625" style="7"/>
    <col min="6789" max="6789" width="20.140625" style="7" customWidth="1"/>
    <col min="6790" max="6790" width="4" style="7" customWidth="1"/>
    <col min="6791" max="6791" width="19.5703125" style="7" customWidth="1"/>
    <col min="6792" max="6799" width="11" style="7" customWidth="1"/>
    <col min="6800" max="7044" width="9.140625" style="7"/>
    <col min="7045" max="7045" width="20.140625" style="7" customWidth="1"/>
    <col min="7046" max="7046" width="4" style="7" customWidth="1"/>
    <col min="7047" max="7047" width="19.5703125" style="7" customWidth="1"/>
    <col min="7048" max="7055" width="11" style="7" customWidth="1"/>
    <col min="7056" max="7300" width="9.140625" style="7"/>
    <col min="7301" max="7301" width="20.140625" style="7" customWidth="1"/>
    <col min="7302" max="7302" width="4" style="7" customWidth="1"/>
    <col min="7303" max="7303" width="19.5703125" style="7" customWidth="1"/>
    <col min="7304" max="7311" width="11" style="7" customWidth="1"/>
    <col min="7312" max="7556" width="9.140625" style="7"/>
    <col min="7557" max="7557" width="20.140625" style="7" customWidth="1"/>
    <col min="7558" max="7558" width="4" style="7" customWidth="1"/>
    <col min="7559" max="7559" width="19.5703125" style="7" customWidth="1"/>
    <col min="7560" max="7567" width="11" style="7" customWidth="1"/>
    <col min="7568" max="7812" width="9.140625" style="7"/>
    <col min="7813" max="7813" width="20.140625" style="7" customWidth="1"/>
    <col min="7814" max="7814" width="4" style="7" customWidth="1"/>
    <col min="7815" max="7815" width="19.5703125" style="7" customWidth="1"/>
    <col min="7816" max="7823" width="11" style="7" customWidth="1"/>
    <col min="7824" max="8068" width="9.140625" style="7"/>
    <col min="8069" max="8069" width="20.140625" style="7" customWidth="1"/>
    <col min="8070" max="8070" width="4" style="7" customWidth="1"/>
    <col min="8071" max="8071" width="19.5703125" style="7" customWidth="1"/>
    <col min="8072" max="8079" width="11" style="7" customWidth="1"/>
    <col min="8080" max="8324" width="9.140625" style="7"/>
    <col min="8325" max="8325" width="20.140625" style="7" customWidth="1"/>
    <col min="8326" max="8326" width="4" style="7" customWidth="1"/>
    <col min="8327" max="8327" width="19.5703125" style="7" customWidth="1"/>
    <col min="8328" max="8335" width="11" style="7" customWidth="1"/>
    <col min="8336" max="8580" width="9.140625" style="7"/>
    <col min="8581" max="8581" width="20.140625" style="7" customWidth="1"/>
    <col min="8582" max="8582" width="4" style="7" customWidth="1"/>
    <col min="8583" max="8583" width="19.5703125" style="7" customWidth="1"/>
    <col min="8584" max="8591" width="11" style="7" customWidth="1"/>
    <col min="8592" max="8836" width="9.140625" style="7"/>
    <col min="8837" max="8837" width="20.140625" style="7" customWidth="1"/>
    <col min="8838" max="8838" width="4" style="7" customWidth="1"/>
    <col min="8839" max="8839" width="19.5703125" style="7" customWidth="1"/>
    <col min="8840" max="8847" width="11" style="7" customWidth="1"/>
    <col min="8848" max="9092" width="9.140625" style="7"/>
    <col min="9093" max="9093" width="20.140625" style="7" customWidth="1"/>
    <col min="9094" max="9094" width="4" style="7" customWidth="1"/>
    <col min="9095" max="9095" width="19.5703125" style="7" customWidth="1"/>
    <col min="9096" max="9103" width="11" style="7" customWidth="1"/>
    <col min="9104" max="9348" width="9.140625" style="7"/>
    <col min="9349" max="9349" width="20.140625" style="7" customWidth="1"/>
    <col min="9350" max="9350" width="4" style="7" customWidth="1"/>
    <col min="9351" max="9351" width="19.5703125" style="7" customWidth="1"/>
    <col min="9352" max="9359" width="11" style="7" customWidth="1"/>
    <col min="9360" max="9604" width="9.140625" style="7"/>
    <col min="9605" max="9605" width="20.140625" style="7" customWidth="1"/>
    <col min="9606" max="9606" width="4" style="7" customWidth="1"/>
    <col min="9607" max="9607" width="19.5703125" style="7" customWidth="1"/>
    <col min="9608" max="9615" width="11" style="7" customWidth="1"/>
    <col min="9616" max="9860" width="9.140625" style="7"/>
    <col min="9861" max="9861" width="20.140625" style="7" customWidth="1"/>
    <col min="9862" max="9862" width="4" style="7" customWidth="1"/>
    <col min="9863" max="9863" width="19.5703125" style="7" customWidth="1"/>
    <col min="9864" max="9871" width="11" style="7" customWidth="1"/>
    <col min="9872" max="10116" width="9.140625" style="7"/>
    <col min="10117" max="10117" width="20.140625" style="7" customWidth="1"/>
    <col min="10118" max="10118" width="4" style="7" customWidth="1"/>
    <col min="10119" max="10119" width="19.5703125" style="7" customWidth="1"/>
    <col min="10120" max="10127" width="11" style="7" customWidth="1"/>
    <col min="10128" max="10372" width="9.140625" style="7"/>
    <col min="10373" max="10373" width="20.140625" style="7" customWidth="1"/>
    <col min="10374" max="10374" width="4" style="7" customWidth="1"/>
    <col min="10375" max="10375" width="19.5703125" style="7" customWidth="1"/>
    <col min="10376" max="10383" width="11" style="7" customWidth="1"/>
    <col min="10384" max="10628" width="9.140625" style="7"/>
    <col min="10629" max="10629" width="20.140625" style="7" customWidth="1"/>
    <col min="10630" max="10630" width="4" style="7" customWidth="1"/>
    <col min="10631" max="10631" width="19.5703125" style="7" customWidth="1"/>
    <col min="10632" max="10639" width="11" style="7" customWidth="1"/>
    <col min="10640" max="10884" width="9.140625" style="7"/>
    <col min="10885" max="10885" width="20.140625" style="7" customWidth="1"/>
    <col min="10886" max="10886" width="4" style="7" customWidth="1"/>
    <col min="10887" max="10887" width="19.5703125" style="7" customWidth="1"/>
    <col min="10888" max="10895" width="11" style="7" customWidth="1"/>
    <col min="10896" max="11140" width="9.140625" style="7"/>
    <col min="11141" max="11141" width="20.140625" style="7" customWidth="1"/>
    <col min="11142" max="11142" width="4" style="7" customWidth="1"/>
    <col min="11143" max="11143" width="19.5703125" style="7" customWidth="1"/>
    <col min="11144" max="11151" width="11" style="7" customWidth="1"/>
    <col min="11152" max="11396" width="9.140625" style="7"/>
    <col min="11397" max="11397" width="20.140625" style="7" customWidth="1"/>
    <col min="11398" max="11398" width="4" style="7" customWidth="1"/>
    <col min="11399" max="11399" width="19.5703125" style="7" customWidth="1"/>
    <col min="11400" max="11407" width="11" style="7" customWidth="1"/>
    <col min="11408" max="11652" width="9.140625" style="7"/>
    <col min="11653" max="11653" width="20.140625" style="7" customWidth="1"/>
    <col min="11654" max="11654" width="4" style="7" customWidth="1"/>
    <col min="11655" max="11655" width="19.5703125" style="7" customWidth="1"/>
    <col min="11656" max="11663" width="11" style="7" customWidth="1"/>
    <col min="11664" max="11908" width="9.140625" style="7"/>
    <col min="11909" max="11909" width="20.140625" style="7" customWidth="1"/>
    <col min="11910" max="11910" width="4" style="7" customWidth="1"/>
    <col min="11911" max="11911" width="19.5703125" style="7" customWidth="1"/>
    <col min="11912" max="11919" width="11" style="7" customWidth="1"/>
    <col min="11920" max="12164" width="9.140625" style="7"/>
    <col min="12165" max="12165" width="20.140625" style="7" customWidth="1"/>
    <col min="12166" max="12166" width="4" style="7" customWidth="1"/>
    <col min="12167" max="12167" width="19.5703125" style="7" customWidth="1"/>
    <col min="12168" max="12175" width="11" style="7" customWidth="1"/>
    <col min="12176" max="12420" width="9.140625" style="7"/>
    <col min="12421" max="12421" width="20.140625" style="7" customWidth="1"/>
    <col min="12422" max="12422" width="4" style="7" customWidth="1"/>
    <col min="12423" max="12423" width="19.5703125" style="7" customWidth="1"/>
    <col min="12424" max="12431" width="11" style="7" customWidth="1"/>
    <col min="12432" max="12676" width="9.140625" style="7"/>
    <col min="12677" max="12677" width="20.140625" style="7" customWidth="1"/>
    <col min="12678" max="12678" width="4" style="7" customWidth="1"/>
    <col min="12679" max="12679" width="19.5703125" style="7" customWidth="1"/>
    <col min="12680" max="12687" width="11" style="7" customWidth="1"/>
    <col min="12688" max="12932" width="9.140625" style="7"/>
    <col min="12933" max="12933" width="20.140625" style="7" customWidth="1"/>
    <col min="12934" max="12934" width="4" style="7" customWidth="1"/>
    <col min="12935" max="12935" width="19.5703125" style="7" customWidth="1"/>
    <col min="12936" max="12943" width="11" style="7" customWidth="1"/>
    <col min="12944" max="13188" width="9.140625" style="7"/>
    <col min="13189" max="13189" width="20.140625" style="7" customWidth="1"/>
    <col min="13190" max="13190" width="4" style="7" customWidth="1"/>
    <col min="13191" max="13191" width="19.5703125" style="7" customWidth="1"/>
    <col min="13192" max="13199" width="11" style="7" customWidth="1"/>
    <col min="13200" max="13444" width="9.140625" style="7"/>
    <col min="13445" max="13445" width="20.140625" style="7" customWidth="1"/>
    <col min="13446" max="13446" width="4" style="7" customWidth="1"/>
    <col min="13447" max="13447" width="19.5703125" style="7" customWidth="1"/>
    <col min="13448" max="13455" width="11" style="7" customWidth="1"/>
    <col min="13456" max="13700" width="9.140625" style="7"/>
    <col min="13701" max="13701" width="20.140625" style="7" customWidth="1"/>
    <col min="13702" max="13702" width="4" style="7" customWidth="1"/>
    <col min="13703" max="13703" width="19.5703125" style="7" customWidth="1"/>
    <col min="13704" max="13711" width="11" style="7" customWidth="1"/>
    <col min="13712" max="13956" width="9.140625" style="7"/>
    <col min="13957" max="13957" width="20.140625" style="7" customWidth="1"/>
    <col min="13958" max="13958" width="4" style="7" customWidth="1"/>
    <col min="13959" max="13959" width="19.5703125" style="7" customWidth="1"/>
    <col min="13960" max="13967" width="11" style="7" customWidth="1"/>
    <col min="13968" max="14212" width="9.140625" style="7"/>
    <col min="14213" max="14213" width="20.140625" style="7" customWidth="1"/>
    <col min="14214" max="14214" width="4" style="7" customWidth="1"/>
    <col min="14215" max="14215" width="19.5703125" style="7" customWidth="1"/>
    <col min="14216" max="14223" width="11" style="7" customWidth="1"/>
    <col min="14224" max="14468" width="9.140625" style="7"/>
    <col min="14469" max="14469" width="20.140625" style="7" customWidth="1"/>
    <col min="14470" max="14470" width="4" style="7" customWidth="1"/>
    <col min="14471" max="14471" width="19.5703125" style="7" customWidth="1"/>
    <col min="14472" max="14479" width="11" style="7" customWidth="1"/>
    <col min="14480" max="14724" width="9.140625" style="7"/>
    <col min="14725" max="14725" width="20.140625" style="7" customWidth="1"/>
    <col min="14726" max="14726" width="4" style="7" customWidth="1"/>
    <col min="14727" max="14727" width="19.5703125" style="7" customWidth="1"/>
    <col min="14728" max="14735" width="11" style="7" customWidth="1"/>
    <col min="14736" max="14980" width="9.140625" style="7"/>
    <col min="14981" max="14981" width="20.140625" style="7" customWidth="1"/>
    <col min="14982" max="14982" width="4" style="7" customWidth="1"/>
    <col min="14983" max="14983" width="19.5703125" style="7" customWidth="1"/>
    <col min="14984" max="14991" width="11" style="7" customWidth="1"/>
    <col min="14992" max="15236" width="9.140625" style="7"/>
    <col min="15237" max="15237" width="20.140625" style="7" customWidth="1"/>
    <col min="15238" max="15238" width="4" style="7" customWidth="1"/>
    <col min="15239" max="15239" width="19.5703125" style="7" customWidth="1"/>
    <col min="15240" max="15247" width="11" style="7" customWidth="1"/>
    <col min="15248" max="15492" width="9.140625" style="7"/>
    <col min="15493" max="15493" width="20.140625" style="7" customWidth="1"/>
    <col min="15494" max="15494" width="4" style="7" customWidth="1"/>
    <col min="15495" max="15495" width="19.5703125" style="7" customWidth="1"/>
    <col min="15496" max="15503" width="11" style="7" customWidth="1"/>
    <col min="15504" max="15748" width="9.140625" style="7"/>
    <col min="15749" max="15749" width="20.140625" style="7" customWidth="1"/>
    <col min="15750" max="15750" width="4" style="7" customWidth="1"/>
    <col min="15751" max="15751" width="19.5703125" style="7" customWidth="1"/>
    <col min="15752" max="15759" width="11" style="7" customWidth="1"/>
    <col min="15760" max="16004" width="9.140625" style="7"/>
    <col min="16005" max="16005" width="20.140625" style="7" customWidth="1"/>
    <col min="16006" max="16006" width="4" style="7" customWidth="1"/>
    <col min="16007" max="16007" width="19.5703125" style="7" customWidth="1"/>
    <col min="16008" max="16015" width="11" style="7" customWidth="1"/>
    <col min="16016" max="16384" width="9.140625" style="7"/>
  </cols>
  <sheetData>
    <row r="1" spans="1:3" ht="30" customHeight="1" x14ac:dyDescent="0.25">
      <c r="A1" s="641" t="s">
        <v>149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36">
        <f>SUM(B7:B21)</f>
        <v>98512289.359999999</v>
      </c>
      <c r="C5" s="436">
        <f>SUM(C7:C21)</f>
        <v>84838040.969999999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503" t="s">
        <v>8</v>
      </c>
      <c r="B7" s="508">
        <v>22730084.600000001</v>
      </c>
      <c r="C7" s="508">
        <v>19788341.129999999</v>
      </c>
    </row>
    <row r="8" spans="1:3" s="12" customFormat="1" ht="23.25" x14ac:dyDescent="0.25">
      <c r="A8" s="503" t="s">
        <v>76</v>
      </c>
      <c r="B8" s="508">
        <v>32915.4</v>
      </c>
      <c r="C8" s="508">
        <v>6450.03</v>
      </c>
    </row>
    <row r="9" spans="1:3" s="12" customFormat="1" x14ac:dyDescent="0.25">
      <c r="A9" s="503" t="s">
        <v>13</v>
      </c>
      <c r="B9" s="508">
        <v>706200</v>
      </c>
      <c r="C9" s="508">
        <v>3600</v>
      </c>
    </row>
    <row r="10" spans="1:3" s="12" customFormat="1" x14ac:dyDescent="0.25">
      <c r="A10" s="503" t="s">
        <v>9</v>
      </c>
      <c r="B10" s="508">
        <v>6873800</v>
      </c>
      <c r="C10" s="508">
        <v>5926895.29</v>
      </c>
    </row>
    <row r="11" spans="1:3" s="12" customFormat="1" x14ac:dyDescent="0.25">
      <c r="A11" s="503" t="s">
        <v>10</v>
      </c>
      <c r="B11" s="508">
        <v>139900</v>
      </c>
      <c r="C11" s="508">
        <v>66572.899999999994</v>
      </c>
    </row>
    <row r="12" spans="1:3" s="12" customFormat="1" x14ac:dyDescent="0.25">
      <c r="A12" s="503" t="s">
        <v>15</v>
      </c>
      <c r="B12" s="508">
        <v>201000</v>
      </c>
      <c r="C12" s="508">
        <v>135404.46</v>
      </c>
    </row>
    <row r="13" spans="1:3" s="12" customFormat="1" ht="23.25" x14ac:dyDescent="0.25">
      <c r="A13" s="503" t="s">
        <v>14</v>
      </c>
      <c r="B13" s="508"/>
      <c r="C13" s="508"/>
    </row>
    <row r="14" spans="1:3" s="12" customFormat="1" x14ac:dyDescent="0.25">
      <c r="A14" s="503" t="s">
        <v>16</v>
      </c>
      <c r="B14" s="508">
        <v>0</v>
      </c>
      <c r="C14" s="508">
        <v>0</v>
      </c>
    </row>
    <row r="15" spans="1:3" s="12" customFormat="1" x14ac:dyDescent="0.25">
      <c r="A15" s="503" t="s">
        <v>11</v>
      </c>
      <c r="B15" s="508">
        <v>18782300</v>
      </c>
      <c r="C15" s="508">
        <v>16196596.199999999</v>
      </c>
    </row>
    <row r="16" spans="1:3" s="12" customFormat="1" x14ac:dyDescent="0.25">
      <c r="A16" s="503" t="s">
        <v>12</v>
      </c>
      <c r="B16" s="508">
        <v>17456066.199999999</v>
      </c>
      <c r="C16" s="508">
        <v>12654210.68</v>
      </c>
    </row>
    <row r="17" spans="1:3" s="12" customFormat="1" ht="30" customHeight="1" x14ac:dyDescent="0.25">
      <c r="A17" s="503" t="s">
        <v>77</v>
      </c>
      <c r="B17" s="508">
        <v>118000</v>
      </c>
      <c r="C17" s="508">
        <v>83521.55</v>
      </c>
    </row>
    <row r="18" spans="1:3" s="12" customFormat="1" x14ac:dyDescent="0.25">
      <c r="A18" s="503" t="s">
        <v>78</v>
      </c>
      <c r="B18" s="508">
        <v>42868.77</v>
      </c>
      <c r="C18" s="508">
        <v>42868.77</v>
      </c>
    </row>
    <row r="19" spans="1:3" s="12" customFormat="1" x14ac:dyDescent="0.25">
      <c r="A19" s="457" t="s">
        <v>5</v>
      </c>
      <c r="B19" s="508">
        <v>67171.17</v>
      </c>
      <c r="C19" s="508">
        <v>55671.17</v>
      </c>
    </row>
    <row r="20" spans="1:3" s="12" customFormat="1" ht="25.5" x14ac:dyDescent="0.25">
      <c r="A20" s="457" t="s">
        <v>6</v>
      </c>
      <c r="B20" s="508">
        <v>18151620.059999999</v>
      </c>
      <c r="C20" s="508">
        <v>16990938.059999999</v>
      </c>
    </row>
    <row r="21" spans="1:3" s="12" customFormat="1" ht="25.5" x14ac:dyDescent="0.25">
      <c r="A21" s="457" t="s">
        <v>7</v>
      </c>
      <c r="B21" s="508">
        <v>13210363.16</v>
      </c>
      <c r="C21" s="508">
        <v>12886970.73</v>
      </c>
    </row>
    <row r="22" spans="1:3" s="12" customFormat="1" x14ac:dyDescent="0.25">
      <c r="A22" s="272"/>
      <c r="B22" s="469"/>
      <c r="C22" s="469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36">
        <f>SUM(B28:B41)</f>
        <v>72701977.390000001</v>
      </c>
      <c r="C26" s="436">
        <f>SUM(C28:C41)</f>
        <v>52506412.460000001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503" t="s">
        <v>8</v>
      </c>
      <c r="B28" s="509">
        <v>41313710.880000003</v>
      </c>
      <c r="C28" s="509">
        <v>30998669.32</v>
      </c>
    </row>
    <row r="29" spans="1:3" s="12" customFormat="1" x14ac:dyDescent="0.25">
      <c r="A29" s="503" t="s">
        <v>13</v>
      </c>
      <c r="B29" s="509">
        <v>2400</v>
      </c>
      <c r="C29" s="509">
        <v>2400</v>
      </c>
    </row>
    <row r="30" spans="1:3" s="12" customFormat="1" x14ac:dyDescent="0.25">
      <c r="A30" s="503" t="s">
        <v>9</v>
      </c>
      <c r="B30" s="509">
        <v>12464737.939999999</v>
      </c>
      <c r="C30" s="509">
        <v>9264973.4299999997</v>
      </c>
    </row>
    <row r="31" spans="1:3" s="12" customFormat="1" x14ac:dyDescent="0.25">
      <c r="A31" s="503" t="s">
        <v>81</v>
      </c>
      <c r="B31" s="509">
        <v>29000</v>
      </c>
      <c r="C31" s="509">
        <v>14258.58</v>
      </c>
    </row>
    <row r="32" spans="1:3" s="12" customFormat="1" x14ac:dyDescent="0.25">
      <c r="A32" s="503" t="s">
        <v>10</v>
      </c>
      <c r="B32" s="509">
        <v>152578.35999999999</v>
      </c>
      <c r="C32" s="509">
        <v>116832.07</v>
      </c>
    </row>
    <row r="33" spans="1:3" s="12" customFormat="1" ht="23.25" x14ac:dyDescent="0.25">
      <c r="A33" s="503" t="s">
        <v>14</v>
      </c>
      <c r="B33" s="509">
        <v>23400</v>
      </c>
      <c r="C33" s="509">
        <v>23400</v>
      </c>
    </row>
    <row r="34" spans="1:3" s="12" customFormat="1" x14ac:dyDescent="0.25">
      <c r="A34" s="503" t="s">
        <v>18</v>
      </c>
      <c r="B34" s="509">
        <v>552555</v>
      </c>
      <c r="C34" s="509">
        <v>326757.76000000001</v>
      </c>
    </row>
    <row r="35" spans="1:3" s="12" customFormat="1" x14ac:dyDescent="0.25">
      <c r="A35" s="503" t="s">
        <v>11</v>
      </c>
      <c r="B35" s="509">
        <v>576351.6</v>
      </c>
      <c r="C35" s="509">
        <v>477397.35</v>
      </c>
    </row>
    <row r="36" spans="1:3" s="12" customFormat="1" x14ac:dyDescent="0.25">
      <c r="A36" s="503" t="s">
        <v>12</v>
      </c>
      <c r="B36" s="527">
        <v>3160135.07</v>
      </c>
      <c r="C36" s="527">
        <v>2235552.41</v>
      </c>
    </row>
    <row r="37" spans="1:3" s="12" customFormat="1" x14ac:dyDescent="0.25">
      <c r="A37" s="503" t="s">
        <v>72</v>
      </c>
      <c r="B37" s="527">
        <v>192395</v>
      </c>
      <c r="C37" s="527">
        <v>153096.60999999999</v>
      </c>
    </row>
    <row r="38" spans="1:3" s="12" customFormat="1" x14ac:dyDescent="0.25">
      <c r="A38" s="503"/>
      <c r="B38" s="527"/>
      <c r="C38" s="527"/>
    </row>
    <row r="39" spans="1:3" s="12" customFormat="1" x14ac:dyDescent="0.25">
      <c r="A39" s="457" t="s">
        <v>5</v>
      </c>
      <c r="B39" s="527">
        <v>710848</v>
      </c>
      <c r="C39" s="527">
        <v>544342.25</v>
      </c>
    </row>
    <row r="40" spans="1:3" s="12" customFormat="1" ht="25.5" x14ac:dyDescent="0.25">
      <c r="A40" s="457" t="s">
        <v>6</v>
      </c>
      <c r="B40" s="527">
        <v>8406555.3000000007</v>
      </c>
      <c r="C40" s="527">
        <v>3828554.68</v>
      </c>
    </row>
    <row r="41" spans="1:3" s="12" customFormat="1" ht="25.5" x14ac:dyDescent="0.25">
      <c r="A41" s="457" t="s">
        <v>7</v>
      </c>
      <c r="B41" s="527">
        <v>5117310.24</v>
      </c>
      <c r="C41" s="527">
        <v>4520178</v>
      </c>
    </row>
    <row r="42" spans="1:3" s="12" customFormat="1" x14ac:dyDescent="0.25">
      <c r="A42" s="14"/>
      <c r="B42" s="502"/>
      <c r="C42" s="502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43151100</v>
      </c>
      <c r="C45" s="8">
        <f>SUM(C47:C60)</f>
        <v>33201077.660000004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503" t="s">
        <v>8</v>
      </c>
      <c r="B47" s="510">
        <v>25401543</v>
      </c>
      <c r="C47" s="510">
        <v>18942759.329999998</v>
      </c>
    </row>
    <row r="48" spans="1:3" s="12" customFormat="1" x14ac:dyDescent="0.25">
      <c r="A48" s="503" t="s">
        <v>79</v>
      </c>
      <c r="B48" s="510">
        <v>0</v>
      </c>
      <c r="C48" s="510">
        <v>0</v>
      </c>
    </row>
    <row r="49" spans="1:3" s="12" customFormat="1" x14ac:dyDescent="0.25">
      <c r="A49" s="503" t="s">
        <v>9</v>
      </c>
      <c r="B49" s="510">
        <v>7671265</v>
      </c>
      <c r="C49" s="510">
        <v>5663672.9900000002</v>
      </c>
    </row>
    <row r="50" spans="1:3" s="12" customFormat="1" x14ac:dyDescent="0.25">
      <c r="A50" s="503" t="s">
        <v>10</v>
      </c>
      <c r="B50" s="510">
        <v>160850</v>
      </c>
      <c r="C50" s="510">
        <v>131799.29999999999</v>
      </c>
    </row>
    <row r="51" spans="1:3" s="12" customFormat="1" x14ac:dyDescent="0.25">
      <c r="A51" s="503" t="s">
        <v>44</v>
      </c>
      <c r="B51" s="510">
        <v>0</v>
      </c>
      <c r="C51" s="510">
        <v>0</v>
      </c>
    </row>
    <row r="52" spans="1:3" s="12" customFormat="1" x14ac:dyDescent="0.25">
      <c r="A52" s="503" t="s">
        <v>15</v>
      </c>
      <c r="B52" s="510">
        <v>230720</v>
      </c>
      <c r="C52" s="510">
        <v>188772.37</v>
      </c>
    </row>
    <row r="53" spans="1:3" s="12" customFormat="1" x14ac:dyDescent="0.25">
      <c r="A53" s="503" t="s">
        <v>11</v>
      </c>
      <c r="B53" s="510">
        <v>380000</v>
      </c>
      <c r="C53" s="510">
        <v>284310</v>
      </c>
    </row>
    <row r="54" spans="1:3" s="12" customFormat="1" x14ac:dyDescent="0.25">
      <c r="A54" s="503" t="s">
        <v>12</v>
      </c>
      <c r="B54" s="510">
        <v>2078769</v>
      </c>
      <c r="C54" s="510">
        <v>1255851.8600000001</v>
      </c>
    </row>
    <row r="55" spans="1:3" s="12" customFormat="1" x14ac:dyDescent="0.25">
      <c r="A55" s="503" t="s">
        <v>72</v>
      </c>
      <c r="B55" s="510">
        <v>67000</v>
      </c>
      <c r="C55" s="510">
        <v>56146.26</v>
      </c>
    </row>
    <row r="56" spans="1:3" s="12" customFormat="1" x14ac:dyDescent="0.25">
      <c r="A56" s="503" t="s">
        <v>99</v>
      </c>
      <c r="B56" s="510">
        <v>0</v>
      </c>
      <c r="C56" s="510">
        <v>0</v>
      </c>
    </row>
    <row r="57" spans="1:3" s="12" customFormat="1" ht="23.25" x14ac:dyDescent="0.25">
      <c r="A57" s="503" t="s">
        <v>80</v>
      </c>
      <c r="B57" s="510">
        <v>42000</v>
      </c>
      <c r="C57" s="510">
        <v>37995.589999999997</v>
      </c>
    </row>
    <row r="58" spans="1:3" s="12" customFormat="1" x14ac:dyDescent="0.25">
      <c r="A58" s="457" t="s">
        <v>5</v>
      </c>
      <c r="B58" s="510">
        <v>0</v>
      </c>
      <c r="C58" s="510"/>
    </row>
    <row r="59" spans="1:3" s="12" customFormat="1" ht="25.5" x14ac:dyDescent="0.25">
      <c r="A59" s="457" t="s">
        <v>6</v>
      </c>
      <c r="B59" s="510">
        <v>3835351</v>
      </c>
      <c r="C59" s="510">
        <v>3835351</v>
      </c>
    </row>
    <row r="60" spans="1:3" s="12" customFormat="1" ht="25.5" x14ac:dyDescent="0.25">
      <c r="A60" s="457" t="s">
        <v>7</v>
      </c>
      <c r="B60" s="510">
        <v>3283602</v>
      </c>
      <c r="C60" s="510">
        <v>2804418.96</v>
      </c>
    </row>
    <row r="61" spans="1:3" s="12" customFormat="1" x14ac:dyDescent="0.25">
      <c r="A61" s="10"/>
      <c r="B61" s="487"/>
      <c r="C61" s="487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36">
        <f>SUM(B66:B78)</f>
        <v>29104993.690000001</v>
      </c>
      <c r="C64" s="436">
        <f>SUM(C66:C78)</f>
        <v>22485289.059999999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503" t="s">
        <v>8</v>
      </c>
      <c r="B66" s="527">
        <v>15963804.140000001</v>
      </c>
      <c r="C66" s="527">
        <v>12121575.4</v>
      </c>
    </row>
    <row r="67" spans="1:3" s="12" customFormat="1" x14ac:dyDescent="0.25">
      <c r="A67" s="503" t="s">
        <v>13</v>
      </c>
      <c r="B67" s="527">
        <v>0</v>
      </c>
      <c r="C67" s="527">
        <v>0</v>
      </c>
    </row>
    <row r="68" spans="1:3" s="12" customFormat="1" x14ac:dyDescent="0.25">
      <c r="A68" s="503" t="s">
        <v>9</v>
      </c>
      <c r="B68" s="527">
        <v>4811736</v>
      </c>
      <c r="C68" s="527">
        <v>3642671.34</v>
      </c>
    </row>
    <row r="69" spans="1:3" s="12" customFormat="1" x14ac:dyDescent="0.25">
      <c r="A69" s="503" t="s">
        <v>10</v>
      </c>
      <c r="B69" s="527">
        <v>27866.21</v>
      </c>
      <c r="C69" s="527">
        <v>22822.21</v>
      </c>
    </row>
    <row r="70" spans="1:3" s="12" customFormat="1" ht="23.25" x14ac:dyDescent="0.25">
      <c r="A70" s="503" t="s">
        <v>14</v>
      </c>
      <c r="B70" s="527">
        <v>0</v>
      </c>
      <c r="C70" s="527"/>
    </row>
    <row r="71" spans="1:3" s="12" customFormat="1" x14ac:dyDescent="0.25">
      <c r="A71" s="503" t="s">
        <v>21</v>
      </c>
      <c r="B71" s="527">
        <v>152861.60999999999</v>
      </c>
      <c r="C71" s="527">
        <v>106823.37</v>
      </c>
    </row>
    <row r="72" spans="1:3" s="12" customFormat="1" x14ac:dyDescent="0.25">
      <c r="A72" s="503" t="s">
        <v>11</v>
      </c>
      <c r="B72" s="527">
        <v>1150375</v>
      </c>
      <c r="C72" s="527">
        <v>321925</v>
      </c>
    </row>
    <row r="73" spans="1:3" s="12" customFormat="1" x14ac:dyDescent="0.25">
      <c r="A73" s="503" t="s">
        <v>12</v>
      </c>
      <c r="B73" s="527">
        <v>727018.48</v>
      </c>
      <c r="C73" s="527">
        <v>652680.31999999995</v>
      </c>
    </row>
    <row r="74" spans="1:3" s="12" customFormat="1" x14ac:dyDescent="0.25">
      <c r="A74" s="503" t="s">
        <v>135</v>
      </c>
      <c r="B74" s="527">
        <v>34659.86</v>
      </c>
      <c r="C74" s="527">
        <v>17190.27</v>
      </c>
    </row>
    <row r="75" spans="1:3" s="12" customFormat="1" x14ac:dyDescent="0.25">
      <c r="A75" s="503" t="s">
        <v>72</v>
      </c>
      <c r="B75" s="527">
        <v>47520.76</v>
      </c>
      <c r="C75" s="527">
        <v>47520.76</v>
      </c>
    </row>
    <row r="76" spans="1:3" s="12" customFormat="1" x14ac:dyDescent="0.25">
      <c r="A76" s="457" t="s">
        <v>5</v>
      </c>
      <c r="B76" s="527">
        <v>2443.31</v>
      </c>
      <c r="C76" s="527">
        <v>2443.31</v>
      </c>
    </row>
    <row r="77" spans="1:3" s="12" customFormat="1" ht="25.5" x14ac:dyDescent="0.25">
      <c r="A77" s="457" t="s">
        <v>6</v>
      </c>
      <c r="B77" s="527">
        <v>2555542.4300000002</v>
      </c>
      <c r="C77" s="527">
        <v>2555542.4300000002</v>
      </c>
    </row>
    <row r="78" spans="1:3" s="12" customFormat="1" ht="25.5" x14ac:dyDescent="0.25">
      <c r="A78" s="457" t="s">
        <v>7</v>
      </c>
      <c r="B78" s="527">
        <f>3931165.89-300000</f>
        <v>3631165.89</v>
      </c>
      <c r="C78" s="527">
        <v>2994094.65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36">
        <f>SUM(B84:B97)</f>
        <v>68761300</v>
      </c>
      <c r="C82" s="436">
        <f>SUM(C84:C97)</f>
        <v>48071093.68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503" t="s">
        <v>8</v>
      </c>
      <c r="B84" s="530">
        <v>32602208</v>
      </c>
      <c r="C84" s="529">
        <v>21818577.27</v>
      </c>
    </row>
    <row r="85" spans="1:3" s="12" customFormat="1" x14ac:dyDescent="0.25">
      <c r="A85" s="503" t="s">
        <v>13</v>
      </c>
      <c r="B85" s="528">
        <v>3000</v>
      </c>
      <c r="C85" s="528">
        <v>3000</v>
      </c>
    </row>
    <row r="86" spans="1:3" s="12" customFormat="1" x14ac:dyDescent="0.25">
      <c r="A86" s="503" t="s">
        <v>9</v>
      </c>
      <c r="B86" s="530">
        <v>9845764</v>
      </c>
      <c r="C86" s="530">
        <v>6586899.21</v>
      </c>
    </row>
    <row r="87" spans="1:3" s="12" customFormat="1" x14ac:dyDescent="0.25">
      <c r="A87" s="503" t="s">
        <v>10</v>
      </c>
      <c r="B87" s="530">
        <v>24200</v>
      </c>
      <c r="C87" s="530">
        <v>20736.669999999998</v>
      </c>
    </row>
    <row r="88" spans="1:3" s="12" customFormat="1" ht="23.25" x14ac:dyDescent="0.25">
      <c r="A88" s="503" t="s">
        <v>14</v>
      </c>
      <c r="B88" s="530">
        <v>50000</v>
      </c>
      <c r="C88" s="530">
        <v>46456</v>
      </c>
    </row>
    <row r="89" spans="1:3" s="12" customFormat="1" x14ac:dyDescent="0.25">
      <c r="A89" s="503" t="s">
        <v>21</v>
      </c>
      <c r="B89" s="530">
        <v>163000</v>
      </c>
      <c r="C89" s="530">
        <v>133682.5</v>
      </c>
    </row>
    <row r="90" spans="1:3" s="12" customFormat="1" x14ac:dyDescent="0.25">
      <c r="A90" s="503" t="s">
        <v>11</v>
      </c>
      <c r="B90" s="530">
        <v>101500</v>
      </c>
      <c r="C90" s="530">
        <v>99106</v>
      </c>
    </row>
    <row r="91" spans="1:3" s="12" customFormat="1" x14ac:dyDescent="0.25">
      <c r="A91" s="503" t="s">
        <v>73</v>
      </c>
      <c r="B91" s="530"/>
      <c r="C91" s="530"/>
    </row>
    <row r="92" spans="1:3" s="12" customFormat="1" x14ac:dyDescent="0.25">
      <c r="A92" s="503" t="s">
        <v>12</v>
      </c>
      <c r="B92" s="530">
        <v>8234933</v>
      </c>
      <c r="C92" s="530">
        <v>6310829.3399999999</v>
      </c>
    </row>
    <row r="93" spans="1:3" s="12" customFormat="1" x14ac:dyDescent="0.25">
      <c r="A93" s="503" t="s">
        <v>72</v>
      </c>
      <c r="B93" s="530">
        <v>75000</v>
      </c>
      <c r="C93" s="530">
        <v>75000</v>
      </c>
    </row>
    <row r="94" spans="1:3" s="12" customFormat="1" x14ac:dyDescent="0.25">
      <c r="A94" s="503" t="s">
        <v>94</v>
      </c>
      <c r="B94" s="530">
        <v>13737.66</v>
      </c>
      <c r="C94" s="530">
        <v>13737.66</v>
      </c>
    </row>
    <row r="95" spans="1:3" s="12" customFormat="1" x14ac:dyDescent="0.25">
      <c r="A95" s="457" t="s">
        <v>5</v>
      </c>
      <c r="B95" s="530">
        <v>538100</v>
      </c>
      <c r="C95" s="530">
        <v>246100</v>
      </c>
    </row>
    <row r="96" spans="1:3" s="12" customFormat="1" ht="25.5" x14ac:dyDescent="0.25">
      <c r="A96" s="457" t="s">
        <v>6</v>
      </c>
      <c r="B96" s="530">
        <v>7666511</v>
      </c>
      <c r="C96" s="530">
        <v>4926511</v>
      </c>
    </row>
    <row r="97" spans="1:3" s="12" customFormat="1" ht="25.5" x14ac:dyDescent="0.25">
      <c r="A97" s="457" t="s">
        <v>7</v>
      </c>
      <c r="B97" s="530">
        <v>9443346.3399999999</v>
      </c>
      <c r="C97" s="530">
        <v>7790458.0300000003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36">
        <f>SUM(B103:B115)</f>
        <v>53082849.999999993</v>
      </c>
      <c r="C101" s="436">
        <f>SUM(C103:C115)</f>
        <v>42803969.11999999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503" t="s">
        <v>8</v>
      </c>
      <c r="B103" s="510">
        <v>29904775</v>
      </c>
      <c r="C103" s="511">
        <v>23536676.170000002</v>
      </c>
    </row>
    <row r="104" spans="1:3" s="12" customFormat="1" x14ac:dyDescent="0.25">
      <c r="A104" s="503" t="s">
        <v>13</v>
      </c>
      <c r="B104" s="510">
        <v>0</v>
      </c>
      <c r="C104" s="511">
        <v>0</v>
      </c>
    </row>
    <row r="105" spans="1:3" s="12" customFormat="1" x14ac:dyDescent="0.25">
      <c r="A105" s="503" t="s">
        <v>9</v>
      </c>
      <c r="B105" s="510">
        <v>8953925</v>
      </c>
      <c r="C105" s="511">
        <v>7023055.9000000004</v>
      </c>
    </row>
    <row r="106" spans="1:3" s="12" customFormat="1" x14ac:dyDescent="0.25">
      <c r="A106" s="503" t="s">
        <v>10</v>
      </c>
      <c r="B106" s="510">
        <v>285856.52</v>
      </c>
      <c r="C106" s="512">
        <v>208739.52</v>
      </c>
    </row>
    <row r="107" spans="1:3" s="12" customFormat="1" ht="23.25" x14ac:dyDescent="0.25">
      <c r="A107" s="503" t="s">
        <v>49</v>
      </c>
      <c r="B107" s="510">
        <v>57400</v>
      </c>
      <c r="C107" s="512">
        <v>38280.5</v>
      </c>
    </row>
    <row r="108" spans="1:3" s="12" customFormat="1" x14ac:dyDescent="0.25">
      <c r="A108" s="503" t="s">
        <v>21</v>
      </c>
      <c r="B108" s="510">
        <v>526346.4</v>
      </c>
      <c r="C108" s="512">
        <v>356676.07</v>
      </c>
    </row>
    <row r="109" spans="1:3" s="12" customFormat="1" x14ac:dyDescent="0.25">
      <c r="A109" s="503" t="s">
        <v>11</v>
      </c>
      <c r="B109" s="510">
        <v>540114.25</v>
      </c>
      <c r="C109" s="513">
        <v>477197.49</v>
      </c>
    </row>
    <row r="110" spans="1:3" s="12" customFormat="1" x14ac:dyDescent="0.25">
      <c r="A110" s="503" t="s">
        <v>12</v>
      </c>
      <c r="B110" s="510">
        <v>2878225.91</v>
      </c>
      <c r="C110" s="514">
        <v>2086715.91</v>
      </c>
    </row>
    <row r="111" spans="1:3" s="12" customFormat="1" x14ac:dyDescent="0.25">
      <c r="A111" s="503" t="s">
        <v>72</v>
      </c>
      <c r="B111" s="488">
        <v>117812.78</v>
      </c>
      <c r="C111" s="517">
        <v>109510.7</v>
      </c>
    </row>
    <row r="112" spans="1:3" s="12" customFormat="1" x14ac:dyDescent="0.25">
      <c r="A112" s="503" t="s">
        <v>90</v>
      </c>
      <c r="B112" s="488">
        <v>357000</v>
      </c>
      <c r="C112" s="487">
        <v>357000</v>
      </c>
    </row>
    <row r="113" spans="1:3" s="12" customFormat="1" ht="14.25" customHeight="1" x14ac:dyDescent="0.25">
      <c r="A113" s="457" t="s">
        <v>5</v>
      </c>
      <c r="B113" s="488">
        <v>105096.15000000002</v>
      </c>
      <c r="C113" s="518">
        <v>58063.41</v>
      </c>
    </row>
    <row r="114" spans="1:3" s="12" customFormat="1" ht="25.5" x14ac:dyDescent="0.25">
      <c r="A114" s="457" t="s">
        <v>6</v>
      </c>
      <c r="B114" s="488">
        <v>4432175.8</v>
      </c>
      <c r="C114" s="515">
        <v>4324984.8</v>
      </c>
    </row>
    <row r="115" spans="1:3" s="12" customFormat="1" ht="25.5" x14ac:dyDescent="0.25">
      <c r="A115" s="457" t="s">
        <v>7</v>
      </c>
      <c r="B115" s="488">
        <v>4924122.1900000004</v>
      </c>
      <c r="C115" s="516">
        <v>4227068.6500000004</v>
      </c>
    </row>
    <row r="116" spans="1:3" s="12" customFormat="1" x14ac:dyDescent="0.25">
      <c r="A116" s="14"/>
      <c r="B116" s="14"/>
      <c r="C116" s="14"/>
    </row>
    <row r="117" spans="1:3" s="12" customFormat="1" x14ac:dyDescent="0.25">
      <c r="A117" s="15" t="s">
        <v>0</v>
      </c>
      <c r="B117" s="15" t="s">
        <v>2</v>
      </c>
      <c r="C117" s="15" t="s">
        <v>3</v>
      </c>
    </row>
    <row r="118" spans="1:3" s="12" customFormat="1" x14ac:dyDescent="0.25">
      <c r="A118" s="15" t="s">
        <v>1</v>
      </c>
      <c r="B118" s="15">
        <v>2</v>
      </c>
      <c r="C118" s="15">
        <v>3</v>
      </c>
    </row>
    <row r="119" spans="1:3" s="12" customFormat="1" x14ac:dyDescent="0.25">
      <c r="A119" s="3" t="s">
        <v>25</v>
      </c>
      <c r="B119" s="8">
        <f>SUM(B121:B133)</f>
        <v>59935539.609999999</v>
      </c>
      <c r="C119" s="8">
        <f>SUM(C121:C133)</f>
        <v>44745321.439999998</v>
      </c>
    </row>
    <row r="120" spans="1:3" s="12" customFormat="1" x14ac:dyDescent="0.25">
      <c r="A120" s="10" t="s">
        <v>4</v>
      </c>
      <c r="B120" s="11"/>
      <c r="C120" s="11"/>
    </row>
    <row r="121" spans="1:3" s="12" customFormat="1" x14ac:dyDescent="0.25">
      <c r="A121" s="13" t="s">
        <v>8</v>
      </c>
      <c r="B121" s="502">
        <v>30869260</v>
      </c>
      <c r="C121" s="502">
        <v>22318150.809999999</v>
      </c>
    </row>
    <row r="122" spans="1:3" s="12" customFormat="1" x14ac:dyDescent="0.25">
      <c r="A122" s="13" t="s">
        <v>13</v>
      </c>
      <c r="B122" s="502"/>
      <c r="C122" s="502"/>
    </row>
    <row r="123" spans="1:3" s="12" customFormat="1" x14ac:dyDescent="0.25">
      <c r="A123" s="13" t="s">
        <v>111</v>
      </c>
      <c r="B123" s="502">
        <v>44000</v>
      </c>
      <c r="C123" s="502">
        <v>20540.55</v>
      </c>
    </row>
    <row r="124" spans="1:3" s="12" customFormat="1" x14ac:dyDescent="0.25">
      <c r="A124" s="13" t="s">
        <v>9</v>
      </c>
      <c r="B124" s="502">
        <v>9317540</v>
      </c>
      <c r="C124" s="502">
        <v>7547068.0599999996</v>
      </c>
    </row>
    <row r="125" spans="1:3" s="12" customFormat="1" x14ac:dyDescent="0.25">
      <c r="A125" s="13" t="s">
        <v>10</v>
      </c>
      <c r="B125" s="502">
        <v>130000</v>
      </c>
      <c r="C125" s="502">
        <v>101231.52999999998</v>
      </c>
    </row>
    <row r="126" spans="1:3" s="12" customFormat="1" ht="23.25" x14ac:dyDescent="0.25">
      <c r="A126" s="13" t="s">
        <v>14</v>
      </c>
      <c r="B126" s="502"/>
      <c r="C126" s="502"/>
    </row>
    <row r="127" spans="1:3" s="12" customFormat="1" x14ac:dyDescent="0.25">
      <c r="A127" s="13" t="s">
        <v>21</v>
      </c>
      <c r="B127" s="502">
        <v>330000</v>
      </c>
      <c r="C127" s="502">
        <v>264790.18999999994</v>
      </c>
    </row>
    <row r="128" spans="1:3" s="12" customFormat="1" x14ac:dyDescent="0.25">
      <c r="A128" s="13" t="s">
        <v>11</v>
      </c>
      <c r="B128" s="502">
        <v>287000</v>
      </c>
      <c r="C128" s="502">
        <v>208821</v>
      </c>
    </row>
    <row r="129" spans="1:3" s="12" customFormat="1" x14ac:dyDescent="0.25">
      <c r="A129" s="13" t="s">
        <v>12</v>
      </c>
      <c r="B129" s="502">
        <v>2435239.61</v>
      </c>
      <c r="C129" s="502">
        <v>1349408.97</v>
      </c>
    </row>
    <row r="130" spans="1:3" s="12" customFormat="1" x14ac:dyDescent="0.25">
      <c r="A130" s="13" t="s">
        <v>72</v>
      </c>
      <c r="B130" s="502">
        <v>234000</v>
      </c>
      <c r="C130" s="502">
        <v>104649.14999999998</v>
      </c>
    </row>
    <row r="131" spans="1:3" s="12" customFormat="1" x14ac:dyDescent="0.25">
      <c r="A131" s="10" t="s">
        <v>5</v>
      </c>
      <c r="B131" s="502"/>
      <c r="C131" s="502"/>
    </row>
    <row r="132" spans="1:3" s="12" customFormat="1" ht="25.5" x14ac:dyDescent="0.25">
      <c r="A132" s="10" t="s">
        <v>6</v>
      </c>
      <c r="B132" s="502">
        <v>8247000</v>
      </c>
      <c r="C132" s="502">
        <v>7971115.9900000002</v>
      </c>
    </row>
    <row r="133" spans="1:3" s="12" customFormat="1" ht="25.5" x14ac:dyDescent="0.25">
      <c r="A133" s="10" t="s">
        <v>7</v>
      </c>
      <c r="B133" s="502">
        <v>8041500</v>
      </c>
      <c r="C133" s="502">
        <v>4859545.1900000004</v>
      </c>
    </row>
    <row r="134" spans="1:3" s="12" customFormat="1" x14ac:dyDescent="0.25">
      <c r="A134" s="14"/>
      <c r="B134" s="14"/>
      <c r="C134" s="14"/>
    </row>
    <row r="135" spans="1:3" s="12" customFormat="1" ht="15.75" x14ac:dyDescent="0.25">
      <c r="A135" s="16" t="s">
        <v>0</v>
      </c>
      <c r="B135" s="16" t="s">
        <v>2</v>
      </c>
      <c r="C135" s="16" t="s">
        <v>3</v>
      </c>
    </row>
    <row r="136" spans="1:3" s="12" customFormat="1" ht="15.75" x14ac:dyDescent="0.25">
      <c r="A136" s="16" t="s">
        <v>1</v>
      </c>
      <c r="B136" s="16">
        <v>2</v>
      </c>
      <c r="C136" s="16">
        <v>3</v>
      </c>
    </row>
    <row r="137" spans="1:3" s="12" customFormat="1" x14ac:dyDescent="0.25">
      <c r="A137" s="3" t="s">
        <v>26</v>
      </c>
      <c r="B137" s="8">
        <f>SUM(B139:B149)</f>
        <v>52351997.790000007</v>
      </c>
      <c r="C137" s="8">
        <f>SUM(C139:C149)</f>
        <v>41816221.359999999</v>
      </c>
    </row>
    <row r="138" spans="1:3" s="12" customFormat="1" ht="15.75" x14ac:dyDescent="0.25">
      <c r="A138" s="17" t="s">
        <v>4</v>
      </c>
      <c r="B138" s="18"/>
      <c r="C138" s="18"/>
    </row>
    <row r="139" spans="1:3" s="12" customFormat="1" ht="15.75" x14ac:dyDescent="0.25">
      <c r="A139" s="489" t="s">
        <v>8</v>
      </c>
      <c r="B139" s="527">
        <v>23985841</v>
      </c>
      <c r="C139" s="527">
        <v>17706226.77</v>
      </c>
    </row>
    <row r="140" spans="1:3" s="12" customFormat="1" ht="15.75" x14ac:dyDescent="0.25">
      <c r="A140" s="489" t="s">
        <v>112</v>
      </c>
      <c r="B140" s="527">
        <v>2700</v>
      </c>
      <c r="C140" s="527">
        <v>1400</v>
      </c>
    </row>
    <row r="141" spans="1:3" s="12" customFormat="1" ht="15.75" x14ac:dyDescent="0.25">
      <c r="A141" s="489" t="s">
        <v>9</v>
      </c>
      <c r="B141" s="527">
        <v>7254889</v>
      </c>
      <c r="C141" s="527">
        <v>5592979.7300000004</v>
      </c>
    </row>
    <row r="142" spans="1:3" s="12" customFormat="1" ht="15.75" x14ac:dyDescent="0.25">
      <c r="A142" s="489" t="s">
        <v>10</v>
      </c>
      <c r="B142" s="527">
        <v>73360.03</v>
      </c>
      <c r="C142" s="527">
        <v>58857</v>
      </c>
    </row>
    <row r="143" spans="1:3" s="12" customFormat="1" ht="15.75" x14ac:dyDescent="0.25">
      <c r="A143" s="489" t="s">
        <v>142</v>
      </c>
      <c r="B143" s="527">
        <v>44000</v>
      </c>
      <c r="C143" s="527">
        <v>37599.99</v>
      </c>
    </row>
    <row r="144" spans="1:3" s="12" customFormat="1" ht="18" customHeight="1" x14ac:dyDescent="0.25">
      <c r="A144" s="489" t="s">
        <v>30</v>
      </c>
      <c r="B144" s="527">
        <v>300000</v>
      </c>
      <c r="C144" s="527">
        <v>212902.46</v>
      </c>
    </row>
    <row r="145" spans="1:3" s="12" customFormat="1" ht="15.75" x14ac:dyDescent="0.25">
      <c r="A145" s="489" t="s">
        <v>12</v>
      </c>
      <c r="B145" s="527">
        <v>343000</v>
      </c>
      <c r="C145" s="527">
        <v>315654.05</v>
      </c>
    </row>
    <row r="146" spans="1:3" s="12" customFormat="1" ht="15.75" x14ac:dyDescent="0.25">
      <c r="A146" s="490" t="s">
        <v>113</v>
      </c>
      <c r="B146" s="527">
        <v>84050.13</v>
      </c>
      <c r="C146" s="527">
        <v>21605.78</v>
      </c>
    </row>
    <row r="147" spans="1:3" s="12" customFormat="1" ht="15.75" x14ac:dyDescent="0.25">
      <c r="A147" s="490" t="s">
        <v>5</v>
      </c>
      <c r="B147" s="527">
        <v>2721285.87</v>
      </c>
      <c r="C147" s="527">
        <v>2357477.52</v>
      </c>
    </row>
    <row r="148" spans="1:3" s="12" customFormat="1" ht="31.5" x14ac:dyDescent="0.25">
      <c r="A148" s="489" t="s">
        <v>6</v>
      </c>
      <c r="B148" s="527">
        <v>9520555.2799999993</v>
      </c>
      <c r="C148" s="527">
        <v>9441269.6699999999</v>
      </c>
    </row>
    <row r="149" spans="1:3" s="12" customFormat="1" ht="31.5" x14ac:dyDescent="0.25">
      <c r="A149" s="490" t="s">
        <v>7</v>
      </c>
      <c r="B149" s="527">
        <f>7822316.48+200000</f>
        <v>8022316.4800000004</v>
      </c>
      <c r="C149" s="527">
        <v>6070248.3899999997</v>
      </c>
    </row>
    <row r="150" spans="1:3" s="12" customFormat="1" x14ac:dyDescent="0.25">
      <c r="A150" s="14"/>
      <c r="B150" s="14"/>
      <c r="C150" s="14"/>
    </row>
    <row r="151" spans="1:3" s="12" customFormat="1" x14ac:dyDescent="0.25">
      <c r="A151" s="21" t="s">
        <v>0</v>
      </c>
      <c r="B151" s="21" t="s">
        <v>2</v>
      </c>
      <c r="C151" s="21" t="s">
        <v>3</v>
      </c>
    </row>
    <row r="152" spans="1:3" s="12" customFormat="1" x14ac:dyDescent="0.25">
      <c r="A152" s="21" t="s">
        <v>1</v>
      </c>
      <c r="B152" s="21">
        <v>2</v>
      </c>
      <c r="C152" s="21">
        <v>3</v>
      </c>
    </row>
    <row r="153" spans="1:3" s="12" customFormat="1" x14ac:dyDescent="0.25">
      <c r="A153" s="4" t="s">
        <v>27</v>
      </c>
      <c r="B153" s="76">
        <f>SUM(B155:B167)</f>
        <v>68989500</v>
      </c>
      <c r="C153" s="76">
        <f>SUM(C155:C167)</f>
        <v>63284205.430000015</v>
      </c>
    </row>
    <row r="154" spans="1:3" s="12" customFormat="1" x14ac:dyDescent="0.25">
      <c r="A154" s="23" t="s">
        <v>4</v>
      </c>
      <c r="B154" s="77"/>
      <c r="C154" s="77"/>
    </row>
    <row r="155" spans="1:3" s="12" customFormat="1" x14ac:dyDescent="0.25">
      <c r="A155" s="264" t="s">
        <v>8</v>
      </c>
      <c r="B155" s="329">
        <v>40932950</v>
      </c>
      <c r="C155" s="329">
        <v>39918309.570000008</v>
      </c>
    </row>
    <row r="156" spans="1:3" s="12" customFormat="1" ht="23.25" x14ac:dyDescent="0.25">
      <c r="A156" s="264" t="s">
        <v>140</v>
      </c>
      <c r="B156" s="329">
        <v>5980000</v>
      </c>
      <c r="C156" s="329">
        <v>2869946.45</v>
      </c>
    </row>
    <row r="157" spans="1:3" s="12" customFormat="1" x14ac:dyDescent="0.25">
      <c r="A157" s="264" t="s">
        <v>83</v>
      </c>
      <c r="B157" s="329">
        <v>6305200</v>
      </c>
      <c r="C157" s="329">
        <v>5767525.4900000002</v>
      </c>
    </row>
    <row r="158" spans="1:3" s="12" customFormat="1" x14ac:dyDescent="0.25">
      <c r="A158" s="264" t="s">
        <v>9</v>
      </c>
      <c r="B158" s="329">
        <v>12361750</v>
      </c>
      <c r="C158" s="329">
        <v>11933943.92</v>
      </c>
    </row>
    <row r="159" spans="1:3" s="12" customFormat="1" x14ac:dyDescent="0.25">
      <c r="A159" s="264" t="s">
        <v>10</v>
      </c>
      <c r="B159" s="329">
        <v>68800</v>
      </c>
      <c r="C159" s="329">
        <v>60975.149999999994</v>
      </c>
    </row>
    <row r="160" spans="1:3" s="12" customFormat="1" x14ac:dyDescent="0.25">
      <c r="A160" s="264" t="s">
        <v>15</v>
      </c>
      <c r="B160" s="329">
        <v>426652</v>
      </c>
      <c r="C160" s="329">
        <v>426652</v>
      </c>
    </row>
    <row r="161" spans="1:3" s="12" customFormat="1" ht="23.25" x14ac:dyDescent="0.25">
      <c r="A161" s="264" t="s">
        <v>14</v>
      </c>
      <c r="B161" s="329"/>
      <c r="C161" s="329"/>
    </row>
    <row r="162" spans="1:3" s="12" customFormat="1" x14ac:dyDescent="0.25">
      <c r="A162" s="264" t="s">
        <v>11</v>
      </c>
      <c r="B162" s="329">
        <v>422200</v>
      </c>
      <c r="C162" s="329">
        <v>351980</v>
      </c>
    </row>
    <row r="163" spans="1:3" s="12" customFormat="1" x14ac:dyDescent="0.25">
      <c r="A163" s="264" t="s">
        <v>12</v>
      </c>
      <c r="B163" s="329">
        <v>1116618</v>
      </c>
      <c r="C163" s="329">
        <v>647506.60000000009</v>
      </c>
    </row>
    <row r="164" spans="1:3" s="12" customFormat="1" x14ac:dyDescent="0.25">
      <c r="A164" s="264" t="s">
        <v>74</v>
      </c>
      <c r="B164" s="329"/>
      <c r="C164" s="329">
        <v>0</v>
      </c>
    </row>
    <row r="165" spans="1:3" s="12" customFormat="1" x14ac:dyDescent="0.25">
      <c r="A165" s="265" t="s">
        <v>5</v>
      </c>
      <c r="B165" s="329">
        <v>60700</v>
      </c>
      <c r="C165" s="329">
        <v>0</v>
      </c>
    </row>
    <row r="166" spans="1:3" s="12" customFormat="1" ht="25.5" x14ac:dyDescent="0.25">
      <c r="A166" s="265" t="s">
        <v>6</v>
      </c>
      <c r="B166" s="329">
        <v>0</v>
      </c>
      <c r="C166" s="329">
        <v>0</v>
      </c>
    </row>
    <row r="167" spans="1:3" s="12" customFormat="1" ht="25.5" x14ac:dyDescent="0.25">
      <c r="A167" s="265" t="s">
        <v>7</v>
      </c>
      <c r="B167" s="329">
        <v>1314630</v>
      </c>
      <c r="C167" s="329">
        <v>1307366.25</v>
      </c>
    </row>
    <row r="168" spans="1:3" s="12" customFormat="1" x14ac:dyDescent="0.25">
      <c r="A168" s="287"/>
      <c r="B168" s="329"/>
      <c r="C168" s="329"/>
    </row>
    <row r="169" spans="1:3" s="12" customFormat="1" x14ac:dyDescent="0.25">
      <c r="A169" s="14"/>
      <c r="B169" s="329"/>
      <c r="C169" s="329"/>
    </row>
    <row r="170" spans="1:3" s="12" customFormat="1" x14ac:dyDescent="0.25">
      <c r="A170" s="15" t="s">
        <v>0</v>
      </c>
      <c r="B170" s="15" t="s">
        <v>2</v>
      </c>
      <c r="C170" s="15" t="s">
        <v>3</v>
      </c>
    </row>
    <row r="171" spans="1:3" s="12" customFormat="1" x14ac:dyDescent="0.25">
      <c r="A171" s="15" t="s">
        <v>1</v>
      </c>
      <c r="B171" s="15">
        <v>2</v>
      </c>
      <c r="C171" s="15">
        <v>3</v>
      </c>
    </row>
    <row r="172" spans="1:3" s="12" customFormat="1" x14ac:dyDescent="0.25">
      <c r="A172" s="3" t="s">
        <v>28</v>
      </c>
      <c r="B172" s="436">
        <f>SUM(B174:B185)</f>
        <v>22571900</v>
      </c>
      <c r="C172" s="436">
        <f>SUM(C174:C185)</f>
        <v>17792330.949999999</v>
      </c>
    </row>
    <row r="173" spans="1:3" s="12" customFormat="1" x14ac:dyDescent="0.25">
      <c r="A173" s="10" t="s">
        <v>4</v>
      </c>
      <c r="B173" s="259"/>
      <c r="C173" s="259"/>
    </row>
    <row r="174" spans="1:3" s="12" customFormat="1" x14ac:dyDescent="0.25">
      <c r="A174" s="503" t="s">
        <v>8</v>
      </c>
      <c r="B174" s="525">
        <v>14870668</v>
      </c>
      <c r="C174" s="525">
        <v>11509292.449999999</v>
      </c>
    </row>
    <row r="175" spans="1:3" s="12" customFormat="1" x14ac:dyDescent="0.25">
      <c r="A175" s="503" t="s">
        <v>95</v>
      </c>
      <c r="B175" s="525">
        <v>25000</v>
      </c>
      <c r="C175" s="525">
        <v>13568.79</v>
      </c>
    </row>
    <row r="176" spans="1:3" s="12" customFormat="1" x14ac:dyDescent="0.25">
      <c r="A176" s="503" t="s">
        <v>13</v>
      </c>
      <c r="B176" s="525"/>
      <c r="C176" s="525"/>
    </row>
    <row r="177" spans="1:3" s="12" customFormat="1" x14ac:dyDescent="0.25">
      <c r="A177" s="503" t="s">
        <v>9</v>
      </c>
      <c r="B177" s="525">
        <v>4497500</v>
      </c>
      <c r="C177" s="526">
        <v>3350952.81</v>
      </c>
    </row>
    <row r="178" spans="1:3" s="12" customFormat="1" x14ac:dyDescent="0.25">
      <c r="A178" s="503" t="s">
        <v>10</v>
      </c>
      <c r="B178" s="525"/>
      <c r="C178" s="525"/>
    </row>
    <row r="179" spans="1:3" s="12" customFormat="1" ht="23.25" x14ac:dyDescent="0.25">
      <c r="A179" s="503" t="s">
        <v>14</v>
      </c>
      <c r="B179" s="525"/>
      <c r="C179" s="525"/>
    </row>
    <row r="180" spans="1:3" s="12" customFormat="1" x14ac:dyDescent="0.25">
      <c r="A180" s="503" t="s">
        <v>11</v>
      </c>
      <c r="B180" s="525">
        <v>435650</v>
      </c>
      <c r="C180" s="525">
        <v>423967</v>
      </c>
    </row>
    <row r="181" spans="1:3" s="12" customFormat="1" x14ac:dyDescent="0.25">
      <c r="A181" s="503" t="s">
        <v>12</v>
      </c>
      <c r="B181" s="525">
        <v>494312.5</v>
      </c>
      <c r="C181" s="525">
        <v>427812.5</v>
      </c>
    </row>
    <row r="182" spans="1:3" s="12" customFormat="1" x14ac:dyDescent="0.25">
      <c r="A182" s="503" t="s">
        <v>72</v>
      </c>
      <c r="B182" s="525">
        <v>32324.06</v>
      </c>
      <c r="C182" s="525">
        <v>32324.06</v>
      </c>
    </row>
    <row r="183" spans="1:3" s="12" customFormat="1" x14ac:dyDescent="0.25">
      <c r="A183" s="457" t="s">
        <v>5</v>
      </c>
      <c r="B183" s="525">
        <v>0</v>
      </c>
      <c r="C183" s="525"/>
    </row>
    <row r="184" spans="1:3" s="12" customFormat="1" ht="25.5" x14ac:dyDescent="0.25">
      <c r="A184" s="457" t="s">
        <v>6</v>
      </c>
      <c r="B184" s="525">
        <v>714186.44</v>
      </c>
      <c r="C184" s="525">
        <v>714186.44</v>
      </c>
    </row>
    <row r="185" spans="1:3" s="12" customFormat="1" ht="25.5" x14ac:dyDescent="0.25">
      <c r="A185" s="457" t="s">
        <v>7</v>
      </c>
      <c r="B185" s="525">
        <v>1502259</v>
      </c>
      <c r="C185" s="525">
        <v>1320226.8999999999</v>
      </c>
    </row>
    <row r="186" spans="1:3" s="12" customFormat="1" x14ac:dyDescent="0.25">
      <c r="A186" s="14"/>
      <c r="B186" s="14"/>
      <c r="C186" s="14"/>
    </row>
    <row r="187" spans="1:3" s="12" customFormat="1" x14ac:dyDescent="0.25">
      <c r="A187" s="15" t="s">
        <v>0</v>
      </c>
      <c r="B187" s="15" t="s">
        <v>2</v>
      </c>
      <c r="C187" s="15" t="s">
        <v>3</v>
      </c>
    </row>
    <row r="188" spans="1:3" s="12" customFormat="1" x14ac:dyDescent="0.25">
      <c r="A188" s="15" t="s">
        <v>1</v>
      </c>
      <c r="B188" s="15">
        <v>2</v>
      </c>
      <c r="C188" s="15">
        <v>3</v>
      </c>
    </row>
    <row r="189" spans="1:3" s="12" customFormat="1" x14ac:dyDescent="0.25">
      <c r="A189" s="3" t="s">
        <v>29</v>
      </c>
      <c r="B189" s="8">
        <f>SUM(B191:B204)</f>
        <v>21243100</v>
      </c>
      <c r="C189" s="8">
        <f>SUM(C191:C204)</f>
        <v>16396796.110000001</v>
      </c>
    </row>
    <row r="190" spans="1:3" s="12" customFormat="1" x14ac:dyDescent="0.25">
      <c r="A190" s="10" t="s">
        <v>4</v>
      </c>
      <c r="B190" s="11"/>
      <c r="C190" s="11">
        <v>0</v>
      </c>
    </row>
    <row r="191" spans="1:3" s="12" customFormat="1" x14ac:dyDescent="0.25">
      <c r="A191" s="503" t="s">
        <v>8</v>
      </c>
      <c r="B191" s="525">
        <v>10564650.16</v>
      </c>
      <c r="C191" s="525">
        <v>8953517.6699999999</v>
      </c>
    </row>
    <row r="192" spans="1:3" s="12" customFormat="1" ht="23.25" x14ac:dyDescent="0.25">
      <c r="A192" s="503" t="s">
        <v>76</v>
      </c>
      <c r="B192" s="525">
        <v>378142.79</v>
      </c>
      <c r="C192" s="525">
        <v>355253.05</v>
      </c>
    </row>
    <row r="193" spans="1:3" s="12" customFormat="1" ht="23.25" x14ac:dyDescent="0.25">
      <c r="A193" s="503" t="s">
        <v>133</v>
      </c>
      <c r="B193" s="525">
        <v>343683.05</v>
      </c>
      <c r="C193" s="525">
        <v>343683.05</v>
      </c>
    </row>
    <row r="194" spans="1:3" s="12" customFormat="1" x14ac:dyDescent="0.25">
      <c r="A194" s="503" t="s">
        <v>9</v>
      </c>
      <c r="B194" s="525">
        <v>3190524</v>
      </c>
      <c r="C194" s="525">
        <v>2670670.52</v>
      </c>
    </row>
    <row r="195" spans="1:3" s="12" customFormat="1" x14ac:dyDescent="0.25">
      <c r="A195" s="503" t="s">
        <v>10</v>
      </c>
      <c r="B195" s="525">
        <v>34640</v>
      </c>
      <c r="C195" s="525">
        <v>24656.1</v>
      </c>
    </row>
    <row r="196" spans="1:3" s="12" customFormat="1" ht="23.25" x14ac:dyDescent="0.25">
      <c r="A196" s="503" t="s">
        <v>49</v>
      </c>
      <c r="B196" s="525">
        <v>100894.44</v>
      </c>
      <c r="C196" s="525">
        <v>89999</v>
      </c>
    </row>
    <row r="197" spans="1:3" s="12" customFormat="1" x14ac:dyDescent="0.25">
      <c r="A197" s="386" t="s">
        <v>15</v>
      </c>
      <c r="B197" s="525">
        <v>155633</v>
      </c>
      <c r="C197" s="525">
        <v>90268.14</v>
      </c>
    </row>
    <row r="198" spans="1:3" s="12" customFormat="1" x14ac:dyDescent="0.25">
      <c r="A198" s="386" t="s">
        <v>16</v>
      </c>
      <c r="B198" s="525">
        <v>358760</v>
      </c>
      <c r="C198" s="525">
        <v>312715.5</v>
      </c>
    </row>
    <row r="199" spans="1:3" s="12" customFormat="1" x14ac:dyDescent="0.25">
      <c r="A199" s="503" t="s">
        <v>11</v>
      </c>
      <c r="B199" s="525">
        <v>345000</v>
      </c>
      <c r="C199" s="525">
        <v>293735</v>
      </c>
    </row>
    <row r="200" spans="1:3" s="12" customFormat="1" x14ac:dyDescent="0.25">
      <c r="A200" s="503" t="s">
        <v>12</v>
      </c>
      <c r="B200" s="525">
        <v>2939526.56</v>
      </c>
      <c r="C200" s="525">
        <v>1034389.76</v>
      </c>
    </row>
    <row r="201" spans="1:3" s="12" customFormat="1" x14ac:dyDescent="0.25">
      <c r="A201" s="457" t="s">
        <v>72</v>
      </c>
      <c r="B201" s="525">
        <v>40000</v>
      </c>
      <c r="C201" s="525">
        <v>26092.02</v>
      </c>
    </row>
    <row r="202" spans="1:3" s="12" customFormat="1" x14ac:dyDescent="0.25">
      <c r="A202" s="503" t="s">
        <v>5</v>
      </c>
      <c r="B202" s="525">
        <v>66100</v>
      </c>
      <c r="C202" s="525">
        <v>24946.65</v>
      </c>
    </row>
    <row r="203" spans="1:3" s="12" customFormat="1" ht="25.5" x14ac:dyDescent="0.25">
      <c r="A203" s="457" t="s">
        <v>6</v>
      </c>
      <c r="B203" s="525">
        <v>100000</v>
      </c>
      <c r="C203" s="525">
        <v>45782</v>
      </c>
    </row>
    <row r="204" spans="1:3" s="12" customFormat="1" ht="25.5" x14ac:dyDescent="0.25">
      <c r="A204" s="457" t="s">
        <v>7</v>
      </c>
      <c r="B204" s="525">
        <v>2625546</v>
      </c>
      <c r="C204" s="525">
        <v>2131087.65</v>
      </c>
    </row>
    <row r="205" spans="1:3" s="12" customFormat="1" x14ac:dyDescent="0.25">
      <c r="A205" s="356"/>
      <c r="B205" s="469"/>
      <c r="C205" s="469"/>
    </row>
    <row r="206" spans="1:3" s="12" customFormat="1" x14ac:dyDescent="0.25">
      <c r="A206" s="14"/>
      <c r="B206" s="14"/>
      <c r="C206" s="14"/>
    </row>
    <row r="207" spans="1:3" s="12" customFormat="1" x14ac:dyDescent="0.25">
      <c r="A207" s="15" t="s">
        <v>0</v>
      </c>
      <c r="B207" s="15" t="s">
        <v>2</v>
      </c>
      <c r="C207" s="15" t="s">
        <v>3</v>
      </c>
    </row>
    <row r="208" spans="1:3" s="12" customFormat="1" x14ac:dyDescent="0.25">
      <c r="A208" s="15" t="s">
        <v>1</v>
      </c>
      <c r="B208" s="15">
        <v>2</v>
      </c>
      <c r="C208" s="15">
        <v>3</v>
      </c>
    </row>
    <row r="209" spans="1:3" s="12" customFormat="1" x14ac:dyDescent="0.25">
      <c r="A209" s="3" t="s">
        <v>36</v>
      </c>
      <c r="B209" s="436">
        <f>B211+B213+B214+B216+B217+B218+B219+B220+B221+B212+B215+B223</f>
        <v>7017630.0000000009</v>
      </c>
      <c r="C209" s="436">
        <f>C211+C213+C214+C216+C217+C218+C219+C220+C221+C212+C215+C223</f>
        <v>7016315.54</v>
      </c>
    </row>
    <row r="210" spans="1:3" s="12" customFormat="1" x14ac:dyDescent="0.25">
      <c r="A210" s="10" t="s">
        <v>4</v>
      </c>
      <c r="B210" s="259"/>
      <c r="C210" s="259"/>
    </row>
    <row r="211" spans="1:3" s="12" customFormat="1" x14ac:dyDescent="0.25">
      <c r="A211" s="503" t="s">
        <v>8</v>
      </c>
      <c r="B211" s="502">
        <v>4101793.91</v>
      </c>
      <c r="C211" s="502">
        <v>4101793.91</v>
      </c>
    </row>
    <row r="212" spans="1:3" s="12" customFormat="1" x14ac:dyDescent="0.25">
      <c r="A212" s="503" t="s">
        <v>13</v>
      </c>
      <c r="B212" s="502">
        <v>0</v>
      </c>
      <c r="C212" s="502"/>
    </row>
    <row r="213" spans="1:3" s="12" customFormat="1" x14ac:dyDescent="0.25">
      <c r="A213" s="503" t="s">
        <v>9</v>
      </c>
      <c r="B213" s="502">
        <v>1233493.9099999999</v>
      </c>
      <c r="C213" s="502">
        <v>1233486.6399999999</v>
      </c>
    </row>
    <row r="214" spans="1:3" s="12" customFormat="1" ht="23.25" x14ac:dyDescent="0.25">
      <c r="A214" s="503" t="s">
        <v>84</v>
      </c>
      <c r="B214" s="502">
        <v>1157612.18</v>
      </c>
      <c r="C214" s="502">
        <v>1157612.18</v>
      </c>
    </row>
    <row r="215" spans="1:3" s="12" customFormat="1" x14ac:dyDescent="0.25">
      <c r="A215" s="503" t="s">
        <v>10</v>
      </c>
      <c r="B215" s="502">
        <v>24073.23</v>
      </c>
      <c r="C215" s="502">
        <v>24073.23</v>
      </c>
    </row>
    <row r="216" spans="1:3" s="12" customFormat="1" ht="23.25" x14ac:dyDescent="0.25">
      <c r="A216" s="503" t="s">
        <v>14</v>
      </c>
      <c r="B216" s="502">
        <v>0</v>
      </c>
      <c r="C216" s="502"/>
    </row>
    <row r="217" spans="1:3" s="12" customFormat="1" x14ac:dyDescent="0.25">
      <c r="A217" s="503" t="s">
        <v>15</v>
      </c>
      <c r="B217" s="502">
        <v>38881.79</v>
      </c>
      <c r="C217" s="502">
        <v>38881.79</v>
      </c>
    </row>
    <row r="218" spans="1:3" s="12" customFormat="1" x14ac:dyDescent="0.25">
      <c r="A218" s="503" t="s">
        <v>11</v>
      </c>
      <c r="B218" s="502">
        <v>62892.35</v>
      </c>
      <c r="C218" s="502">
        <v>62892.35</v>
      </c>
    </row>
    <row r="219" spans="1:3" s="12" customFormat="1" x14ac:dyDescent="0.25">
      <c r="A219" s="503" t="s">
        <v>12</v>
      </c>
      <c r="B219" s="502">
        <v>230233.19</v>
      </c>
      <c r="C219" s="502">
        <v>228926</v>
      </c>
    </row>
    <row r="220" spans="1:3" s="12" customFormat="1" x14ac:dyDescent="0.25">
      <c r="A220" s="503" t="s">
        <v>72</v>
      </c>
      <c r="B220" s="502">
        <v>6073.98</v>
      </c>
      <c r="C220" s="502">
        <v>6073.98</v>
      </c>
    </row>
    <row r="221" spans="1:3" s="12" customFormat="1" x14ac:dyDescent="0.25">
      <c r="A221" s="457" t="s">
        <v>5</v>
      </c>
      <c r="B221" s="502">
        <v>19167.46</v>
      </c>
      <c r="C221" s="502">
        <v>19167.46</v>
      </c>
    </row>
    <row r="222" spans="1:3" s="12" customFormat="1" ht="25.5" x14ac:dyDescent="0.25">
      <c r="A222" s="457" t="s">
        <v>6</v>
      </c>
      <c r="B222" s="502">
        <v>0</v>
      </c>
      <c r="C222" s="502"/>
    </row>
    <row r="223" spans="1:3" s="12" customFormat="1" ht="25.5" x14ac:dyDescent="0.25">
      <c r="A223" s="457" t="s">
        <v>7</v>
      </c>
      <c r="B223" s="502">
        <v>143408</v>
      </c>
      <c r="C223" s="502">
        <v>143408</v>
      </c>
    </row>
    <row r="224" spans="1:3" s="12" customFormat="1" x14ac:dyDescent="0.25">
      <c r="A224" s="10"/>
      <c r="B224" s="502"/>
      <c r="C224" s="502"/>
    </row>
    <row r="225" spans="1:3" s="12" customFormat="1" x14ac:dyDescent="0.25">
      <c r="A225" s="15" t="s">
        <v>0</v>
      </c>
      <c r="B225" s="15" t="s">
        <v>2</v>
      </c>
      <c r="C225" s="15" t="s">
        <v>3</v>
      </c>
    </row>
    <row r="226" spans="1:3" s="12" customFormat="1" x14ac:dyDescent="0.25">
      <c r="A226" s="15" t="s">
        <v>1</v>
      </c>
      <c r="B226" s="15">
        <v>2</v>
      </c>
      <c r="C226" s="15">
        <v>3</v>
      </c>
    </row>
    <row r="227" spans="1:3" s="12" customFormat="1" x14ac:dyDescent="0.25">
      <c r="A227" s="3" t="s">
        <v>31</v>
      </c>
      <c r="B227" s="436">
        <f>SUM(B229:B241)</f>
        <v>4764265.0000000009</v>
      </c>
      <c r="C227" s="436">
        <f>SUM(C229:C241)</f>
        <v>4760634.1400000006</v>
      </c>
    </row>
    <row r="228" spans="1:3" s="12" customFormat="1" x14ac:dyDescent="0.25">
      <c r="A228" s="10" t="s">
        <v>4</v>
      </c>
      <c r="B228" s="259"/>
      <c r="C228" s="259"/>
    </row>
    <row r="229" spans="1:3" s="12" customFormat="1" x14ac:dyDescent="0.25">
      <c r="A229" s="503" t="s">
        <v>8</v>
      </c>
      <c r="B229" s="502">
        <v>2934586.79</v>
      </c>
      <c r="C229" s="487">
        <v>2934586.79</v>
      </c>
    </row>
    <row r="230" spans="1:3" s="12" customFormat="1" x14ac:dyDescent="0.25">
      <c r="A230" s="503" t="s">
        <v>13</v>
      </c>
      <c r="B230" s="502"/>
      <c r="C230" s="487"/>
    </row>
    <row r="231" spans="1:3" s="12" customFormat="1" x14ac:dyDescent="0.25">
      <c r="A231" s="503" t="s">
        <v>9</v>
      </c>
      <c r="B231" s="502">
        <v>886245.21</v>
      </c>
      <c r="C231" s="487">
        <v>886245.2</v>
      </c>
    </row>
    <row r="232" spans="1:3" s="12" customFormat="1" x14ac:dyDescent="0.25">
      <c r="A232" s="503" t="s">
        <v>131</v>
      </c>
      <c r="B232" s="502"/>
      <c r="C232" s="487"/>
    </row>
    <row r="233" spans="1:3" s="12" customFormat="1" x14ac:dyDescent="0.25">
      <c r="A233" s="503" t="s">
        <v>106</v>
      </c>
      <c r="B233" s="502">
        <v>513068</v>
      </c>
      <c r="C233" s="487">
        <v>513068</v>
      </c>
    </row>
    <row r="234" spans="1:3" s="12" customFormat="1" x14ac:dyDescent="0.25">
      <c r="A234" s="503" t="s">
        <v>10</v>
      </c>
      <c r="B234" s="502">
        <v>12200</v>
      </c>
      <c r="C234" s="476">
        <v>11730.27</v>
      </c>
    </row>
    <row r="235" spans="1:3" s="12" customFormat="1" x14ac:dyDescent="0.25">
      <c r="A235" s="503" t="s">
        <v>30</v>
      </c>
      <c r="B235" s="502">
        <v>29518.74</v>
      </c>
      <c r="C235" s="487">
        <v>27646.2</v>
      </c>
    </row>
    <row r="236" spans="1:3" s="12" customFormat="1" x14ac:dyDescent="0.25">
      <c r="A236" s="503" t="s">
        <v>11</v>
      </c>
      <c r="B236" s="502">
        <v>11500</v>
      </c>
      <c r="C236" s="487">
        <v>10922.42</v>
      </c>
    </row>
    <row r="237" spans="1:3" s="12" customFormat="1" x14ac:dyDescent="0.25">
      <c r="A237" s="503" t="s">
        <v>12</v>
      </c>
      <c r="B237" s="502">
        <v>259465</v>
      </c>
      <c r="C237" s="487">
        <v>259311</v>
      </c>
    </row>
    <row r="238" spans="1:3" s="12" customFormat="1" x14ac:dyDescent="0.25">
      <c r="A238" s="503" t="s">
        <v>82</v>
      </c>
      <c r="B238" s="487">
        <v>1026.8599999999999</v>
      </c>
      <c r="C238" s="487">
        <v>1026.8599999999999</v>
      </c>
    </row>
    <row r="239" spans="1:3" s="12" customFormat="1" x14ac:dyDescent="0.25">
      <c r="A239" s="457" t="s">
        <v>5</v>
      </c>
      <c r="B239" s="502">
        <v>4200</v>
      </c>
      <c r="C239" s="487">
        <v>3643</v>
      </c>
    </row>
    <row r="240" spans="1:3" s="12" customFormat="1" ht="25.5" x14ac:dyDescent="0.25">
      <c r="A240" s="457" t="s">
        <v>6</v>
      </c>
      <c r="B240" s="502"/>
      <c r="C240" s="487"/>
    </row>
    <row r="241" spans="1:3" s="12" customFormat="1" ht="25.5" x14ac:dyDescent="0.25">
      <c r="A241" s="457" t="s">
        <v>7</v>
      </c>
      <c r="B241" s="487">
        <v>112454.39999999999</v>
      </c>
      <c r="C241" s="487">
        <v>112454.39999999999</v>
      </c>
    </row>
    <row r="242" spans="1:3" s="12" customFormat="1" x14ac:dyDescent="0.25">
      <c r="A242" s="14"/>
      <c r="B242" s="14"/>
      <c r="C242" s="14"/>
    </row>
    <row r="243" spans="1:3" s="12" customFormat="1" x14ac:dyDescent="0.25">
      <c r="A243" s="15" t="s">
        <v>0</v>
      </c>
      <c r="B243" s="15" t="s">
        <v>2</v>
      </c>
      <c r="C243" s="15" t="s">
        <v>3</v>
      </c>
    </row>
    <row r="244" spans="1:3" s="12" customFormat="1" x14ac:dyDescent="0.25">
      <c r="A244" s="15" t="s">
        <v>1</v>
      </c>
      <c r="B244" s="15">
        <v>2</v>
      </c>
      <c r="C244" s="15">
        <v>3</v>
      </c>
    </row>
    <row r="245" spans="1:3" s="12" customFormat="1" ht="25.5" x14ac:dyDescent="0.25">
      <c r="A245" s="3" t="s">
        <v>34</v>
      </c>
      <c r="B245" s="487">
        <f>SUM(B247:B267)</f>
        <v>48490800</v>
      </c>
      <c r="C245" s="487">
        <f>SUM(C247:C267)</f>
        <v>39335854.82</v>
      </c>
    </row>
    <row r="246" spans="1:3" s="12" customFormat="1" x14ac:dyDescent="0.25">
      <c r="A246" s="10" t="s">
        <v>4</v>
      </c>
      <c r="B246" s="487"/>
      <c r="C246" s="487"/>
    </row>
    <row r="247" spans="1:3" s="12" customFormat="1" x14ac:dyDescent="0.25">
      <c r="A247" s="13" t="s">
        <v>8</v>
      </c>
      <c r="B247" s="487">
        <v>27430300</v>
      </c>
      <c r="C247" s="487">
        <v>21008606.560000002</v>
      </c>
    </row>
    <row r="248" spans="1:3" s="12" customFormat="1" x14ac:dyDescent="0.25">
      <c r="A248" s="13" t="s">
        <v>13</v>
      </c>
      <c r="B248" s="487">
        <v>8400</v>
      </c>
      <c r="C248" s="487">
        <v>1000</v>
      </c>
    </row>
    <row r="249" spans="1:3" s="12" customFormat="1" ht="17.25" customHeight="1" x14ac:dyDescent="0.25">
      <c r="A249" s="13" t="s">
        <v>119</v>
      </c>
      <c r="B249" s="487">
        <v>60000</v>
      </c>
      <c r="C249" s="487"/>
    </row>
    <row r="250" spans="1:3" s="12" customFormat="1" x14ac:dyDescent="0.25">
      <c r="A250" s="13" t="s">
        <v>9</v>
      </c>
      <c r="B250" s="487">
        <v>8222850</v>
      </c>
      <c r="C250" s="487">
        <v>6135933.2599999998</v>
      </c>
    </row>
    <row r="251" spans="1:3" s="12" customFormat="1" x14ac:dyDescent="0.25">
      <c r="A251" s="13" t="s">
        <v>10</v>
      </c>
      <c r="B251" s="487">
        <v>19500</v>
      </c>
      <c r="C251" s="487">
        <v>16250</v>
      </c>
    </row>
    <row r="252" spans="1:3" s="12" customFormat="1" x14ac:dyDescent="0.25">
      <c r="A252" s="13" t="s">
        <v>15</v>
      </c>
      <c r="B252" s="487">
        <v>46051.64</v>
      </c>
      <c r="C252" s="487">
        <v>34537.050000000003</v>
      </c>
    </row>
    <row r="253" spans="1:3" s="12" customFormat="1" x14ac:dyDescent="0.25">
      <c r="A253" s="13" t="s">
        <v>33</v>
      </c>
      <c r="B253" s="487"/>
      <c r="C253" s="487"/>
    </row>
    <row r="254" spans="1:3" s="12" customFormat="1" x14ac:dyDescent="0.25">
      <c r="A254" s="13" t="s">
        <v>11</v>
      </c>
      <c r="B254" s="487">
        <v>220000</v>
      </c>
      <c r="C254" s="487">
        <v>158766.84</v>
      </c>
    </row>
    <row r="255" spans="1:3" s="12" customFormat="1" x14ac:dyDescent="0.25">
      <c r="A255" s="13" t="s">
        <v>12</v>
      </c>
      <c r="B255" s="487">
        <v>1040105.81</v>
      </c>
      <c r="C255" s="487">
        <v>802966.7</v>
      </c>
    </row>
    <row r="256" spans="1:3" s="12" customFormat="1" x14ac:dyDescent="0.25">
      <c r="A256" s="13" t="s">
        <v>72</v>
      </c>
      <c r="B256" s="487">
        <v>98027.28</v>
      </c>
      <c r="C256" s="487">
        <v>98027.28</v>
      </c>
    </row>
    <row r="257" spans="1:3" s="12" customFormat="1" x14ac:dyDescent="0.25">
      <c r="A257" s="10" t="s">
        <v>5</v>
      </c>
      <c r="B257" s="487"/>
      <c r="C257" s="487"/>
    </row>
    <row r="258" spans="1:3" s="12" customFormat="1" ht="25.5" x14ac:dyDescent="0.25">
      <c r="A258" s="10" t="s">
        <v>6</v>
      </c>
      <c r="B258" s="487">
        <v>7730000</v>
      </c>
      <c r="C258" s="487">
        <v>7690084.21</v>
      </c>
    </row>
    <row r="259" spans="1:3" s="12" customFormat="1" ht="25.5" x14ac:dyDescent="0.25">
      <c r="A259" s="10" t="s">
        <v>137</v>
      </c>
      <c r="B259" s="487">
        <v>5650</v>
      </c>
      <c r="C259" s="487">
        <v>5650</v>
      </c>
    </row>
    <row r="260" spans="1:3" s="12" customFormat="1" x14ac:dyDescent="0.25">
      <c r="A260" s="10" t="s">
        <v>127</v>
      </c>
      <c r="B260" s="487">
        <v>2629360.19</v>
      </c>
      <c r="C260" s="487">
        <v>2629360.19</v>
      </c>
    </row>
    <row r="261" spans="1:3" s="12" customFormat="1" x14ac:dyDescent="0.25">
      <c r="A261" s="10" t="s">
        <v>138</v>
      </c>
      <c r="B261" s="487">
        <v>49800</v>
      </c>
      <c r="C261" s="487">
        <v>49800</v>
      </c>
    </row>
    <row r="262" spans="1:3" s="12" customFormat="1" x14ac:dyDescent="0.25">
      <c r="A262" s="10" t="s">
        <v>128</v>
      </c>
      <c r="B262" s="487">
        <v>525272.72</v>
      </c>
      <c r="C262" s="487">
        <v>415772.34</v>
      </c>
    </row>
    <row r="263" spans="1:3" s="12" customFormat="1" ht="25.5" x14ac:dyDescent="0.25">
      <c r="A263" s="10" t="s">
        <v>129</v>
      </c>
      <c r="B263" s="487">
        <v>349512.36</v>
      </c>
      <c r="C263" s="487">
        <v>236065.39</v>
      </c>
    </row>
    <row r="264" spans="1:3" s="12" customFormat="1" x14ac:dyDescent="0.25">
      <c r="A264" s="10" t="s">
        <v>130</v>
      </c>
      <c r="B264" s="487">
        <v>5520</v>
      </c>
      <c r="C264" s="487">
        <v>5520</v>
      </c>
    </row>
    <row r="265" spans="1:3" s="12" customFormat="1" x14ac:dyDescent="0.25">
      <c r="A265" s="6" t="s">
        <v>37</v>
      </c>
      <c r="B265" s="487">
        <v>0</v>
      </c>
      <c r="C265" s="502"/>
    </row>
    <row r="266" spans="1:3" s="12" customFormat="1" x14ac:dyDescent="0.25">
      <c r="A266" s="6" t="s">
        <v>121</v>
      </c>
      <c r="B266" s="487">
        <v>48531</v>
      </c>
      <c r="C266" s="502">
        <v>45596</v>
      </c>
    </row>
    <row r="267" spans="1:3" s="12" customFormat="1" x14ac:dyDescent="0.25">
      <c r="A267" s="6" t="s">
        <v>120</v>
      </c>
      <c r="B267" s="487">
        <v>1919</v>
      </c>
      <c r="C267" s="502">
        <v>1919</v>
      </c>
    </row>
    <row r="268" spans="1:3" s="12" customFormat="1" x14ac:dyDescent="0.25">
      <c r="A268" s="14"/>
      <c r="B268" s="14"/>
      <c r="C268" s="14"/>
    </row>
    <row r="269" spans="1:3" s="12" customFormat="1" x14ac:dyDescent="0.25">
      <c r="A269" s="15" t="s">
        <v>0</v>
      </c>
      <c r="B269" s="15" t="s">
        <v>2</v>
      </c>
      <c r="C269" s="15" t="s">
        <v>3</v>
      </c>
    </row>
    <row r="270" spans="1:3" s="12" customFormat="1" x14ac:dyDescent="0.25">
      <c r="A270" s="15" t="s">
        <v>1</v>
      </c>
      <c r="B270" s="15">
        <v>2</v>
      </c>
      <c r="C270" s="15">
        <v>3</v>
      </c>
    </row>
    <row r="271" spans="1:3" s="12" customFormat="1" ht="25.5" x14ac:dyDescent="0.25">
      <c r="A271" s="3" t="s">
        <v>39</v>
      </c>
      <c r="B271" s="8">
        <f>SUM(B273:B288)</f>
        <v>44389800</v>
      </c>
      <c r="C271" s="8">
        <f>SUM(C273:C287)</f>
        <v>35312418.660000004</v>
      </c>
    </row>
    <row r="272" spans="1:3" s="12" customFormat="1" x14ac:dyDescent="0.25">
      <c r="A272" s="10" t="s">
        <v>4</v>
      </c>
      <c r="B272" s="11"/>
      <c r="C272" s="11"/>
    </row>
    <row r="273" spans="1:3" s="12" customFormat="1" x14ac:dyDescent="0.25">
      <c r="A273" s="33" t="s">
        <v>8</v>
      </c>
      <c r="B273" s="502">
        <v>23837100.030000001</v>
      </c>
      <c r="C273" s="502">
        <v>18622467.970000003</v>
      </c>
    </row>
    <row r="274" spans="1:3" s="12" customFormat="1" x14ac:dyDescent="0.25">
      <c r="A274" s="33" t="s">
        <v>103</v>
      </c>
      <c r="B274" s="502">
        <v>104638</v>
      </c>
      <c r="C274" s="502">
        <v>1200</v>
      </c>
    </row>
    <row r="275" spans="1:3" s="12" customFormat="1" x14ac:dyDescent="0.25">
      <c r="A275" s="33" t="s">
        <v>9</v>
      </c>
      <c r="B275" s="502">
        <v>7169600</v>
      </c>
      <c r="C275" s="502">
        <v>5368050</v>
      </c>
    </row>
    <row r="276" spans="1:3" s="12" customFormat="1" x14ac:dyDescent="0.25">
      <c r="A276" s="33" t="s">
        <v>10</v>
      </c>
      <c r="B276" s="502">
        <v>68904</v>
      </c>
      <c r="C276" s="502">
        <v>58354.95</v>
      </c>
    </row>
    <row r="277" spans="1:3" s="12" customFormat="1" x14ac:dyDescent="0.25">
      <c r="A277" s="33" t="s">
        <v>66</v>
      </c>
      <c r="B277" s="502"/>
      <c r="C277" s="502"/>
    </row>
    <row r="278" spans="1:3" s="12" customFormat="1" x14ac:dyDescent="0.25">
      <c r="A278" s="33" t="s">
        <v>15</v>
      </c>
      <c r="B278" s="502">
        <v>125265.33</v>
      </c>
      <c r="C278" s="502">
        <v>67507.8</v>
      </c>
    </row>
    <row r="279" spans="1:3" s="12" customFormat="1" ht="23.25" x14ac:dyDescent="0.25">
      <c r="A279" s="33" t="s">
        <v>104</v>
      </c>
      <c r="B279" s="502"/>
      <c r="C279" s="502"/>
    </row>
    <row r="280" spans="1:3" s="12" customFormat="1" x14ac:dyDescent="0.25">
      <c r="A280" s="33" t="s">
        <v>11</v>
      </c>
      <c r="B280" s="502">
        <v>526534.9</v>
      </c>
      <c r="C280" s="502">
        <v>471747.3</v>
      </c>
    </row>
    <row r="281" spans="1:3" s="12" customFormat="1" x14ac:dyDescent="0.25">
      <c r="A281" s="33" t="s">
        <v>12</v>
      </c>
      <c r="B281" s="502">
        <v>656097.43000000005</v>
      </c>
      <c r="C281" s="502">
        <v>591138.12</v>
      </c>
    </row>
    <row r="282" spans="1:3" s="12" customFormat="1" x14ac:dyDescent="0.25">
      <c r="A282" s="33" t="s">
        <v>147</v>
      </c>
      <c r="B282" s="502">
        <v>14562</v>
      </c>
      <c r="C282" s="502">
        <v>14562</v>
      </c>
    </row>
    <row r="283" spans="1:3" s="12" customFormat="1" x14ac:dyDescent="0.25">
      <c r="A283" s="33" t="s">
        <v>72</v>
      </c>
      <c r="B283" s="502">
        <v>56581.79</v>
      </c>
      <c r="C283" s="502">
        <v>56581.79</v>
      </c>
    </row>
    <row r="284" spans="1:3" s="12" customFormat="1" x14ac:dyDescent="0.25">
      <c r="A284" s="33" t="s">
        <v>148</v>
      </c>
      <c r="B284" s="502">
        <v>15299.97</v>
      </c>
      <c r="C284" s="502">
        <v>15299.97</v>
      </c>
    </row>
    <row r="285" spans="1:3" s="12" customFormat="1" x14ac:dyDescent="0.25">
      <c r="A285" s="33" t="s">
        <v>5</v>
      </c>
      <c r="B285" s="502">
        <v>46100</v>
      </c>
      <c r="C285" s="502">
        <v>42675</v>
      </c>
    </row>
    <row r="286" spans="1:3" s="12" customFormat="1" ht="23.25" x14ac:dyDescent="0.25">
      <c r="A286" s="33" t="s">
        <v>6</v>
      </c>
      <c r="B286" s="502">
        <v>7772609.9100000001</v>
      </c>
      <c r="C286" s="502">
        <v>7772609.9100000001</v>
      </c>
    </row>
    <row r="287" spans="1:3" s="12" customFormat="1" ht="23.25" x14ac:dyDescent="0.25">
      <c r="A287" s="33" t="s">
        <v>7</v>
      </c>
      <c r="B287" s="502">
        <v>3996506.64</v>
      </c>
      <c r="C287" s="502">
        <v>2230223.85</v>
      </c>
    </row>
    <row r="288" spans="1:3" s="12" customFormat="1" x14ac:dyDescent="0.25">
      <c r="A288" s="14"/>
      <c r="B288" s="14"/>
      <c r="C288" s="14"/>
    </row>
    <row r="289" spans="1:3" s="12" customFormat="1" x14ac:dyDescent="0.25">
      <c r="A289" s="27" t="s">
        <v>0</v>
      </c>
      <c r="B289" s="27" t="s">
        <v>2</v>
      </c>
      <c r="C289" s="27" t="s">
        <v>3</v>
      </c>
    </row>
    <row r="290" spans="1:3" s="12" customFormat="1" ht="15.75" thickBot="1" x14ac:dyDescent="0.3">
      <c r="A290" s="27" t="s">
        <v>1</v>
      </c>
      <c r="B290" s="28" t="s">
        <v>40</v>
      </c>
      <c r="C290" s="28" t="s">
        <v>41</v>
      </c>
    </row>
    <row r="291" spans="1:3" s="12" customFormat="1" x14ac:dyDescent="0.25">
      <c r="A291" s="29" t="s">
        <v>42</v>
      </c>
      <c r="B291" s="81">
        <f>SUM(B293:B307)</f>
        <v>104158499.99999999</v>
      </c>
      <c r="C291" s="81">
        <f>SUM(C293:C307)</f>
        <v>79518461.169999987</v>
      </c>
    </row>
    <row r="292" spans="1:3" s="12" customFormat="1" x14ac:dyDescent="0.25">
      <c r="A292" s="31" t="s">
        <v>4</v>
      </c>
      <c r="B292" s="82"/>
      <c r="C292" s="82"/>
    </row>
    <row r="293" spans="1:3" s="12" customFormat="1" x14ac:dyDescent="0.25">
      <c r="A293" s="378" t="s">
        <v>8</v>
      </c>
      <c r="B293" s="527">
        <v>32818392</v>
      </c>
      <c r="C293" s="527">
        <v>26292744.879999999</v>
      </c>
    </row>
    <row r="294" spans="1:3" s="12" customFormat="1" x14ac:dyDescent="0.25">
      <c r="A294" s="378" t="s">
        <v>13</v>
      </c>
      <c r="B294" s="527">
        <v>345800</v>
      </c>
      <c r="C294" s="527">
        <v>226400</v>
      </c>
    </row>
    <row r="295" spans="1:3" s="12" customFormat="1" x14ac:dyDescent="0.25">
      <c r="A295" s="378" t="s">
        <v>9</v>
      </c>
      <c r="B295" s="527">
        <v>9911154</v>
      </c>
      <c r="C295" s="527">
        <v>6895666.2699999996</v>
      </c>
    </row>
    <row r="296" spans="1:3" s="12" customFormat="1" x14ac:dyDescent="0.25">
      <c r="A296" s="378" t="s">
        <v>10</v>
      </c>
      <c r="B296" s="527">
        <v>351431.32</v>
      </c>
      <c r="C296" s="527">
        <v>272368.71000000002</v>
      </c>
    </row>
    <row r="297" spans="1:3" s="12" customFormat="1" ht="23.25" x14ac:dyDescent="0.25">
      <c r="A297" s="378" t="s">
        <v>124</v>
      </c>
      <c r="B297" s="527">
        <v>84520</v>
      </c>
      <c r="C297" s="527">
        <v>66286.899999999994</v>
      </c>
    </row>
    <row r="298" spans="1:3" s="12" customFormat="1" x14ac:dyDescent="0.25">
      <c r="A298" s="378" t="s">
        <v>15</v>
      </c>
      <c r="B298" s="527">
        <v>1626086.71</v>
      </c>
      <c r="C298" s="527">
        <v>1230608.97</v>
      </c>
    </row>
    <row r="299" spans="1:3" s="12" customFormat="1" x14ac:dyDescent="0.25">
      <c r="A299" s="378" t="s">
        <v>91</v>
      </c>
      <c r="B299" s="527">
        <v>90000</v>
      </c>
      <c r="C299" s="527">
        <v>90000</v>
      </c>
    </row>
    <row r="300" spans="1:3" s="12" customFormat="1" x14ac:dyDescent="0.25">
      <c r="A300" s="378" t="s">
        <v>11</v>
      </c>
      <c r="B300" s="527">
        <v>6293641.5800000001</v>
      </c>
      <c r="C300" s="527">
        <v>5227227.83</v>
      </c>
    </row>
    <row r="301" spans="1:3" s="12" customFormat="1" x14ac:dyDescent="0.25">
      <c r="A301" s="378" t="s">
        <v>12</v>
      </c>
      <c r="B301" s="527">
        <v>34596417.649999999</v>
      </c>
      <c r="C301" s="527">
        <v>25871612.73</v>
      </c>
    </row>
    <row r="302" spans="1:3" s="12" customFormat="1" ht="23.25" x14ac:dyDescent="0.25">
      <c r="A302" s="378" t="s">
        <v>125</v>
      </c>
      <c r="B302" s="527">
        <v>22633.5</v>
      </c>
      <c r="C302" s="527">
        <v>18149.939999999999</v>
      </c>
    </row>
    <row r="303" spans="1:3" s="12" customFormat="1" ht="15" customHeight="1" x14ac:dyDescent="0.25">
      <c r="A303" s="378" t="s">
        <v>86</v>
      </c>
      <c r="B303" s="527">
        <v>29000</v>
      </c>
      <c r="C303" s="527">
        <v>25964.04</v>
      </c>
    </row>
    <row r="304" spans="1:3" s="12" customFormat="1" x14ac:dyDescent="0.25">
      <c r="A304" s="396"/>
      <c r="B304" s="527"/>
      <c r="C304" s="527"/>
    </row>
    <row r="305" spans="1:3" s="12" customFormat="1" x14ac:dyDescent="0.25">
      <c r="A305" s="397" t="s">
        <v>5</v>
      </c>
      <c r="B305" s="527">
        <v>170752</v>
      </c>
      <c r="C305" s="527">
        <v>137853.12</v>
      </c>
    </row>
    <row r="306" spans="1:3" s="12" customFormat="1" ht="25.5" x14ac:dyDescent="0.25">
      <c r="A306" s="377" t="s">
        <v>6</v>
      </c>
      <c r="B306" s="527">
        <v>11930518.32</v>
      </c>
      <c r="C306" s="527">
        <v>9167499.0600000005</v>
      </c>
    </row>
    <row r="307" spans="1:3" s="12" customFormat="1" ht="26.25" thickBot="1" x14ac:dyDescent="0.3">
      <c r="A307" s="398" t="s">
        <v>7</v>
      </c>
      <c r="B307" s="527">
        <v>5888152.9199999999</v>
      </c>
      <c r="C307" s="527">
        <v>3996078.72</v>
      </c>
    </row>
    <row r="308" spans="1:3" s="12" customFormat="1" x14ac:dyDescent="0.25">
      <c r="A308" s="309"/>
      <c r="B308" s="300"/>
      <c r="C308" s="300"/>
    </row>
    <row r="309" spans="1:3" s="12" customFormat="1" x14ac:dyDescent="0.25">
      <c r="A309" s="27" t="s">
        <v>0</v>
      </c>
      <c r="B309" s="27" t="s">
        <v>2</v>
      </c>
      <c r="C309" s="27" t="s">
        <v>3</v>
      </c>
    </row>
    <row r="310" spans="1:3" s="12" customFormat="1" ht="15.75" thickBot="1" x14ac:dyDescent="0.3">
      <c r="A310" s="27" t="s">
        <v>1</v>
      </c>
      <c r="B310" s="28" t="s">
        <v>40</v>
      </c>
      <c r="C310" s="28" t="s">
        <v>41</v>
      </c>
    </row>
    <row r="311" spans="1:3" s="12" customFormat="1" x14ac:dyDescent="0.25">
      <c r="A311" s="42" t="s">
        <v>45</v>
      </c>
      <c r="B311" s="87">
        <f>SUM(B313:B324)</f>
        <v>118776700</v>
      </c>
      <c r="C311" s="87">
        <f>SUM(C313:C324)</f>
        <v>91913448.210000008</v>
      </c>
    </row>
    <row r="312" spans="1:3" s="12" customFormat="1" x14ac:dyDescent="0.25">
      <c r="A312" s="44" t="s">
        <v>4</v>
      </c>
      <c r="B312" s="88"/>
      <c r="C312" s="88"/>
    </row>
    <row r="313" spans="1:3" s="12" customFormat="1" x14ac:dyDescent="0.25">
      <c r="A313" s="519" t="s">
        <v>8</v>
      </c>
      <c r="B313" s="522">
        <v>18768050</v>
      </c>
      <c r="C313" s="524">
        <v>14395241.17</v>
      </c>
    </row>
    <row r="314" spans="1:3" s="12" customFormat="1" x14ac:dyDescent="0.25">
      <c r="A314" s="519" t="s">
        <v>13</v>
      </c>
      <c r="B314" s="523">
        <v>0</v>
      </c>
      <c r="C314" s="521">
        <v>0</v>
      </c>
    </row>
    <row r="315" spans="1:3" s="12" customFormat="1" x14ac:dyDescent="0.25">
      <c r="A315" s="519" t="s">
        <v>9</v>
      </c>
      <c r="B315" s="523">
        <v>5667950</v>
      </c>
      <c r="C315" s="521">
        <v>4142996.31</v>
      </c>
    </row>
    <row r="316" spans="1:3" s="12" customFormat="1" x14ac:dyDescent="0.25">
      <c r="A316" s="519" t="s">
        <v>10</v>
      </c>
      <c r="B316" s="523">
        <v>102486</v>
      </c>
      <c r="C316" s="521">
        <v>68393.25</v>
      </c>
    </row>
    <row r="317" spans="1:3" s="12" customFormat="1" ht="23.25" x14ac:dyDescent="0.25">
      <c r="A317" s="519" t="s">
        <v>14</v>
      </c>
      <c r="B317" s="523">
        <v>0</v>
      </c>
      <c r="C317" s="521">
        <v>0</v>
      </c>
    </row>
    <row r="318" spans="1:3" s="12" customFormat="1" x14ac:dyDescent="0.25">
      <c r="A318" s="519" t="s">
        <v>21</v>
      </c>
      <c r="B318" s="523">
        <v>364200</v>
      </c>
      <c r="C318" s="521">
        <v>211541.26</v>
      </c>
    </row>
    <row r="319" spans="1:3" s="12" customFormat="1" x14ac:dyDescent="0.25">
      <c r="A319" s="519" t="s">
        <v>11</v>
      </c>
      <c r="B319" s="523">
        <v>32076573.420000002</v>
      </c>
      <c r="C319" s="521">
        <v>28066776.149999999</v>
      </c>
    </row>
    <row r="320" spans="1:3" s="12" customFormat="1" x14ac:dyDescent="0.25">
      <c r="A320" s="519" t="s">
        <v>12</v>
      </c>
      <c r="B320" s="523">
        <v>25755822.350000001</v>
      </c>
      <c r="C320" s="521">
        <v>17121073.449999999</v>
      </c>
    </row>
    <row r="321" spans="1:7" s="12" customFormat="1" x14ac:dyDescent="0.25">
      <c r="A321" s="519" t="s">
        <v>72</v>
      </c>
      <c r="B321" s="522">
        <v>35000</v>
      </c>
      <c r="C321" s="524">
        <v>32345.11</v>
      </c>
    </row>
    <row r="322" spans="1:7" s="12" customFormat="1" x14ac:dyDescent="0.25">
      <c r="A322" s="520" t="s">
        <v>5</v>
      </c>
      <c r="B322" s="523">
        <v>11808058</v>
      </c>
      <c r="C322" s="521">
        <v>7942536</v>
      </c>
      <c r="G322" s="496"/>
    </row>
    <row r="323" spans="1:7" s="12" customFormat="1" ht="25.5" x14ac:dyDescent="0.25">
      <c r="A323" s="520" t="s">
        <v>6</v>
      </c>
      <c r="B323" s="522">
        <v>20531814.600000001</v>
      </c>
      <c r="C323" s="524">
        <v>16471213.470000001</v>
      </c>
      <c r="G323" s="496"/>
    </row>
    <row r="324" spans="1:7" s="12" customFormat="1" ht="25.5" x14ac:dyDescent="0.25">
      <c r="A324" s="520" t="s">
        <v>7</v>
      </c>
      <c r="B324" s="523">
        <v>3666745.63</v>
      </c>
      <c r="C324" s="521">
        <v>3461332.04</v>
      </c>
    </row>
    <row r="325" spans="1:7" s="12" customFormat="1" x14ac:dyDescent="0.25">
      <c r="A325" s="311"/>
      <c r="B325" s="312"/>
      <c r="C325" s="312"/>
    </row>
    <row r="326" spans="1:7" s="12" customFormat="1" x14ac:dyDescent="0.25">
      <c r="A326" s="27" t="s">
        <v>0</v>
      </c>
      <c r="B326" s="27" t="s">
        <v>2</v>
      </c>
      <c r="C326" s="27" t="s">
        <v>3</v>
      </c>
    </row>
    <row r="327" spans="1:7" s="12" customFormat="1" ht="15.75" thickBot="1" x14ac:dyDescent="0.3">
      <c r="A327" s="27" t="s">
        <v>1</v>
      </c>
      <c r="B327" s="28" t="s">
        <v>40</v>
      </c>
      <c r="C327" s="28" t="s">
        <v>41</v>
      </c>
    </row>
    <row r="328" spans="1:7" s="12" customFormat="1" x14ac:dyDescent="0.25">
      <c r="A328" s="3" t="s">
        <v>46</v>
      </c>
      <c r="B328" s="43">
        <f>SUM(B330:B341)</f>
        <v>10480500</v>
      </c>
      <c r="C328" s="43">
        <f>SUM(C330:C341)</f>
        <v>7039873.6733800005</v>
      </c>
    </row>
    <row r="329" spans="1:7" s="12" customFormat="1" x14ac:dyDescent="0.25">
      <c r="A329" s="10" t="s">
        <v>4</v>
      </c>
      <c r="B329" s="50"/>
      <c r="C329" s="50"/>
    </row>
    <row r="330" spans="1:7" s="12" customFormat="1" x14ac:dyDescent="0.25">
      <c r="A330" s="13" t="s">
        <v>8</v>
      </c>
      <c r="B330" s="51">
        <v>5490549</v>
      </c>
      <c r="C330" s="51">
        <v>4788624.3800000008</v>
      </c>
    </row>
    <row r="331" spans="1:7" s="12" customFormat="1" x14ac:dyDescent="0.25">
      <c r="A331" s="13" t="s">
        <v>47</v>
      </c>
      <c r="B331" s="51">
        <v>204294</v>
      </c>
      <c r="C331" s="51"/>
    </row>
    <row r="332" spans="1:7" s="12" customFormat="1" x14ac:dyDescent="0.25">
      <c r="A332" s="13" t="s">
        <v>9</v>
      </c>
      <c r="B332" s="51">
        <v>1658151</v>
      </c>
      <c r="C332" s="51">
        <v>821897.07338000007</v>
      </c>
    </row>
    <row r="333" spans="1:7" s="12" customFormat="1" x14ac:dyDescent="0.25">
      <c r="A333" s="13" t="s">
        <v>10</v>
      </c>
      <c r="B333" s="51">
        <v>67200</v>
      </c>
      <c r="C333" s="51">
        <v>35025.949999999997</v>
      </c>
    </row>
    <row r="334" spans="1:7" s="12" customFormat="1" x14ac:dyDescent="0.25">
      <c r="A334" s="13" t="s">
        <v>44</v>
      </c>
      <c r="B334" s="51"/>
      <c r="C334" s="51"/>
    </row>
    <row r="335" spans="1:7" s="12" customFormat="1" x14ac:dyDescent="0.25">
      <c r="A335" s="13" t="s">
        <v>15</v>
      </c>
      <c r="B335" s="51">
        <v>134965.24</v>
      </c>
      <c r="C335" s="51">
        <v>71368.41</v>
      </c>
    </row>
    <row r="336" spans="1:7" s="12" customFormat="1" x14ac:dyDescent="0.25">
      <c r="A336" s="13" t="s">
        <v>11</v>
      </c>
      <c r="B336" s="51">
        <v>713979.2</v>
      </c>
      <c r="C336" s="51">
        <v>88161.31</v>
      </c>
    </row>
    <row r="337" spans="1:3" s="12" customFormat="1" x14ac:dyDescent="0.25">
      <c r="A337" s="13" t="s">
        <v>12</v>
      </c>
      <c r="B337" s="51">
        <v>2007579</v>
      </c>
      <c r="C337" s="51">
        <v>1129494.8</v>
      </c>
    </row>
    <row r="338" spans="1:3" s="12" customFormat="1" x14ac:dyDescent="0.25">
      <c r="A338" s="13" t="s">
        <v>72</v>
      </c>
      <c r="B338" s="51">
        <v>9975</v>
      </c>
      <c r="C338" s="51">
        <v>9975</v>
      </c>
    </row>
    <row r="339" spans="1:3" s="12" customFormat="1" x14ac:dyDescent="0.25">
      <c r="A339" s="10" t="s">
        <v>5</v>
      </c>
      <c r="B339" s="51">
        <v>1500</v>
      </c>
      <c r="C339" s="51"/>
    </row>
    <row r="340" spans="1:3" s="12" customFormat="1" ht="25.5" x14ac:dyDescent="0.25">
      <c r="A340" s="10" t="s">
        <v>6</v>
      </c>
      <c r="B340" s="51">
        <v>63386.53</v>
      </c>
      <c r="C340" s="51">
        <v>14727.35</v>
      </c>
    </row>
    <row r="341" spans="1:3" s="12" customFormat="1" ht="25.5" x14ac:dyDescent="0.25">
      <c r="A341" s="10" t="s">
        <v>7</v>
      </c>
      <c r="B341" s="51">
        <v>128921.03</v>
      </c>
      <c r="C341" s="51">
        <v>80599.399999999994</v>
      </c>
    </row>
    <row r="342" spans="1:3" s="12" customFormat="1" x14ac:dyDescent="0.25">
      <c r="A342" s="272"/>
      <c r="B342" s="313"/>
      <c r="C342" s="313"/>
    </row>
    <row r="343" spans="1:3" s="12" customFormat="1" x14ac:dyDescent="0.25">
      <c r="A343" s="27" t="s">
        <v>0</v>
      </c>
      <c r="B343" s="27" t="s">
        <v>2</v>
      </c>
      <c r="C343" s="27" t="s">
        <v>3</v>
      </c>
    </row>
    <row r="344" spans="1:3" s="12" customFormat="1" ht="15.75" thickBot="1" x14ac:dyDescent="0.3">
      <c r="A344" s="27" t="s">
        <v>1</v>
      </c>
      <c r="B344" s="28" t="s">
        <v>40</v>
      </c>
      <c r="C344" s="28" t="s">
        <v>41</v>
      </c>
    </row>
    <row r="345" spans="1:3" s="12" customFormat="1" x14ac:dyDescent="0.25">
      <c r="A345" s="29" t="s">
        <v>48</v>
      </c>
      <c r="B345" s="43">
        <f>SUM(B347:B358)</f>
        <v>18164600</v>
      </c>
      <c r="C345" s="43">
        <f>SUM(C347:C358)</f>
        <v>15555543.499999998</v>
      </c>
    </row>
    <row r="346" spans="1:3" s="12" customFormat="1" x14ac:dyDescent="0.25">
      <c r="A346" s="55" t="s">
        <v>4</v>
      </c>
      <c r="B346" s="90"/>
      <c r="C346" s="90"/>
    </row>
    <row r="347" spans="1:3" s="12" customFormat="1" x14ac:dyDescent="0.25">
      <c r="A347" s="10" t="s">
        <v>8</v>
      </c>
      <c r="B347" s="51">
        <v>9418100</v>
      </c>
      <c r="C347" s="51">
        <v>7809396.79</v>
      </c>
    </row>
    <row r="348" spans="1:3" s="12" customFormat="1" x14ac:dyDescent="0.25">
      <c r="A348" s="10" t="s">
        <v>116</v>
      </c>
      <c r="B348" s="51">
        <v>2400</v>
      </c>
      <c r="C348" s="51">
        <v>2400</v>
      </c>
    </row>
    <row r="349" spans="1:3" s="12" customFormat="1" ht="25.5" x14ac:dyDescent="0.25">
      <c r="A349" s="10" t="s">
        <v>117</v>
      </c>
      <c r="B349" s="51">
        <v>2838800</v>
      </c>
      <c r="C349" s="51">
        <v>2040605.71</v>
      </c>
    </row>
    <row r="350" spans="1:3" s="12" customFormat="1" x14ac:dyDescent="0.25">
      <c r="A350" s="10" t="s">
        <v>10</v>
      </c>
      <c r="B350" s="51">
        <v>86000</v>
      </c>
      <c r="C350" s="51">
        <v>73625</v>
      </c>
    </row>
    <row r="351" spans="1:3" s="12" customFormat="1" x14ac:dyDescent="0.25">
      <c r="A351" s="10" t="s">
        <v>44</v>
      </c>
      <c r="B351" s="51">
        <v>0</v>
      </c>
      <c r="C351" s="51"/>
    </row>
    <row r="352" spans="1:3" s="12" customFormat="1" x14ac:dyDescent="0.25">
      <c r="A352" s="10" t="s">
        <v>15</v>
      </c>
      <c r="B352" s="51">
        <v>430000</v>
      </c>
      <c r="C352" s="51">
        <v>294078.94</v>
      </c>
    </row>
    <row r="353" spans="1:3" s="12" customFormat="1" x14ac:dyDescent="0.25">
      <c r="A353" s="10" t="s">
        <v>11</v>
      </c>
      <c r="B353" s="51">
        <v>2867112.44</v>
      </c>
      <c r="C353" s="51">
        <v>2829970.5</v>
      </c>
    </row>
    <row r="354" spans="1:3" s="12" customFormat="1" x14ac:dyDescent="0.25">
      <c r="A354" s="10" t="s">
        <v>12</v>
      </c>
      <c r="B354" s="51">
        <v>835822</v>
      </c>
      <c r="C354" s="51">
        <v>820072</v>
      </c>
    </row>
    <row r="355" spans="1:3" s="12" customFormat="1" ht="25.5" x14ac:dyDescent="0.25">
      <c r="A355" s="10" t="s">
        <v>118</v>
      </c>
      <c r="B355" s="51">
        <v>1955.92</v>
      </c>
      <c r="C355" s="51">
        <v>1955.92</v>
      </c>
    </row>
    <row r="356" spans="1:3" s="12" customFormat="1" x14ac:dyDescent="0.25">
      <c r="A356" s="10" t="s">
        <v>5</v>
      </c>
      <c r="B356" s="51">
        <v>3012</v>
      </c>
      <c r="C356" s="51">
        <v>2041</v>
      </c>
    </row>
    <row r="357" spans="1:3" s="12" customFormat="1" x14ac:dyDescent="0.25">
      <c r="A357" s="10" t="s">
        <v>87</v>
      </c>
      <c r="B357" s="51">
        <v>420461.95</v>
      </c>
      <c r="C357" s="51">
        <v>420461.95</v>
      </c>
    </row>
    <row r="358" spans="1:3" x14ac:dyDescent="0.25">
      <c r="A358" s="10" t="s">
        <v>88</v>
      </c>
      <c r="B358" s="51">
        <v>1260935.69</v>
      </c>
      <c r="C358" s="51">
        <v>1260935.69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view="pageBreakPreview" topLeftCell="A146" zoomScale="60" zoomScaleNormal="100" workbookViewId="0">
      <selection activeCell="I20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31" width="9.140625" style="7"/>
    <col min="132" max="132" width="20.140625" style="7" customWidth="1"/>
    <col min="133" max="133" width="4" style="7" customWidth="1"/>
    <col min="134" max="134" width="19.5703125" style="7" customWidth="1"/>
    <col min="135" max="142" width="11" style="7" customWidth="1"/>
    <col min="143" max="387" width="9.140625" style="7"/>
    <col min="388" max="388" width="20.140625" style="7" customWidth="1"/>
    <col min="389" max="389" width="4" style="7" customWidth="1"/>
    <col min="390" max="390" width="19.5703125" style="7" customWidth="1"/>
    <col min="391" max="398" width="11" style="7" customWidth="1"/>
    <col min="399" max="643" width="9.140625" style="7"/>
    <col min="644" max="644" width="20.140625" style="7" customWidth="1"/>
    <col min="645" max="645" width="4" style="7" customWidth="1"/>
    <col min="646" max="646" width="19.5703125" style="7" customWidth="1"/>
    <col min="647" max="654" width="11" style="7" customWidth="1"/>
    <col min="655" max="899" width="9.140625" style="7"/>
    <col min="900" max="900" width="20.140625" style="7" customWidth="1"/>
    <col min="901" max="901" width="4" style="7" customWidth="1"/>
    <col min="902" max="902" width="19.5703125" style="7" customWidth="1"/>
    <col min="903" max="910" width="11" style="7" customWidth="1"/>
    <col min="911" max="1155" width="9.140625" style="7"/>
    <col min="1156" max="1156" width="20.140625" style="7" customWidth="1"/>
    <col min="1157" max="1157" width="4" style="7" customWidth="1"/>
    <col min="1158" max="1158" width="19.5703125" style="7" customWidth="1"/>
    <col min="1159" max="1166" width="11" style="7" customWidth="1"/>
    <col min="1167" max="1411" width="9.140625" style="7"/>
    <col min="1412" max="1412" width="20.140625" style="7" customWidth="1"/>
    <col min="1413" max="1413" width="4" style="7" customWidth="1"/>
    <col min="1414" max="1414" width="19.5703125" style="7" customWidth="1"/>
    <col min="1415" max="1422" width="11" style="7" customWidth="1"/>
    <col min="1423" max="1667" width="9.140625" style="7"/>
    <col min="1668" max="1668" width="20.140625" style="7" customWidth="1"/>
    <col min="1669" max="1669" width="4" style="7" customWidth="1"/>
    <col min="1670" max="1670" width="19.5703125" style="7" customWidth="1"/>
    <col min="1671" max="1678" width="11" style="7" customWidth="1"/>
    <col min="1679" max="1923" width="9.140625" style="7"/>
    <col min="1924" max="1924" width="20.140625" style="7" customWidth="1"/>
    <col min="1925" max="1925" width="4" style="7" customWidth="1"/>
    <col min="1926" max="1926" width="19.5703125" style="7" customWidth="1"/>
    <col min="1927" max="1934" width="11" style="7" customWidth="1"/>
    <col min="1935" max="2179" width="9.140625" style="7"/>
    <col min="2180" max="2180" width="20.140625" style="7" customWidth="1"/>
    <col min="2181" max="2181" width="4" style="7" customWidth="1"/>
    <col min="2182" max="2182" width="19.5703125" style="7" customWidth="1"/>
    <col min="2183" max="2190" width="11" style="7" customWidth="1"/>
    <col min="2191" max="2435" width="9.140625" style="7"/>
    <col min="2436" max="2436" width="20.140625" style="7" customWidth="1"/>
    <col min="2437" max="2437" width="4" style="7" customWidth="1"/>
    <col min="2438" max="2438" width="19.5703125" style="7" customWidth="1"/>
    <col min="2439" max="2446" width="11" style="7" customWidth="1"/>
    <col min="2447" max="2691" width="9.140625" style="7"/>
    <col min="2692" max="2692" width="20.140625" style="7" customWidth="1"/>
    <col min="2693" max="2693" width="4" style="7" customWidth="1"/>
    <col min="2694" max="2694" width="19.5703125" style="7" customWidth="1"/>
    <col min="2695" max="2702" width="11" style="7" customWidth="1"/>
    <col min="2703" max="2947" width="9.140625" style="7"/>
    <col min="2948" max="2948" width="20.140625" style="7" customWidth="1"/>
    <col min="2949" max="2949" width="4" style="7" customWidth="1"/>
    <col min="2950" max="2950" width="19.5703125" style="7" customWidth="1"/>
    <col min="2951" max="2958" width="11" style="7" customWidth="1"/>
    <col min="2959" max="3203" width="9.140625" style="7"/>
    <col min="3204" max="3204" width="20.140625" style="7" customWidth="1"/>
    <col min="3205" max="3205" width="4" style="7" customWidth="1"/>
    <col min="3206" max="3206" width="19.5703125" style="7" customWidth="1"/>
    <col min="3207" max="3214" width="11" style="7" customWidth="1"/>
    <col min="3215" max="3459" width="9.140625" style="7"/>
    <col min="3460" max="3460" width="20.140625" style="7" customWidth="1"/>
    <col min="3461" max="3461" width="4" style="7" customWidth="1"/>
    <col min="3462" max="3462" width="19.5703125" style="7" customWidth="1"/>
    <col min="3463" max="3470" width="11" style="7" customWidth="1"/>
    <col min="3471" max="3715" width="9.140625" style="7"/>
    <col min="3716" max="3716" width="20.140625" style="7" customWidth="1"/>
    <col min="3717" max="3717" width="4" style="7" customWidth="1"/>
    <col min="3718" max="3718" width="19.5703125" style="7" customWidth="1"/>
    <col min="3719" max="3726" width="11" style="7" customWidth="1"/>
    <col min="3727" max="3971" width="9.140625" style="7"/>
    <col min="3972" max="3972" width="20.140625" style="7" customWidth="1"/>
    <col min="3973" max="3973" width="4" style="7" customWidth="1"/>
    <col min="3974" max="3974" width="19.5703125" style="7" customWidth="1"/>
    <col min="3975" max="3982" width="11" style="7" customWidth="1"/>
    <col min="3983" max="4227" width="9.140625" style="7"/>
    <col min="4228" max="4228" width="20.140625" style="7" customWidth="1"/>
    <col min="4229" max="4229" width="4" style="7" customWidth="1"/>
    <col min="4230" max="4230" width="19.5703125" style="7" customWidth="1"/>
    <col min="4231" max="4238" width="11" style="7" customWidth="1"/>
    <col min="4239" max="4483" width="9.140625" style="7"/>
    <col min="4484" max="4484" width="20.140625" style="7" customWidth="1"/>
    <col min="4485" max="4485" width="4" style="7" customWidth="1"/>
    <col min="4486" max="4486" width="19.5703125" style="7" customWidth="1"/>
    <col min="4487" max="4494" width="11" style="7" customWidth="1"/>
    <col min="4495" max="4739" width="9.140625" style="7"/>
    <col min="4740" max="4740" width="20.140625" style="7" customWidth="1"/>
    <col min="4741" max="4741" width="4" style="7" customWidth="1"/>
    <col min="4742" max="4742" width="19.5703125" style="7" customWidth="1"/>
    <col min="4743" max="4750" width="11" style="7" customWidth="1"/>
    <col min="4751" max="4995" width="9.140625" style="7"/>
    <col min="4996" max="4996" width="20.140625" style="7" customWidth="1"/>
    <col min="4997" max="4997" width="4" style="7" customWidth="1"/>
    <col min="4998" max="4998" width="19.5703125" style="7" customWidth="1"/>
    <col min="4999" max="5006" width="11" style="7" customWidth="1"/>
    <col min="5007" max="5251" width="9.140625" style="7"/>
    <col min="5252" max="5252" width="20.140625" style="7" customWidth="1"/>
    <col min="5253" max="5253" width="4" style="7" customWidth="1"/>
    <col min="5254" max="5254" width="19.5703125" style="7" customWidth="1"/>
    <col min="5255" max="5262" width="11" style="7" customWidth="1"/>
    <col min="5263" max="5507" width="9.140625" style="7"/>
    <col min="5508" max="5508" width="20.140625" style="7" customWidth="1"/>
    <col min="5509" max="5509" width="4" style="7" customWidth="1"/>
    <col min="5510" max="5510" width="19.5703125" style="7" customWidth="1"/>
    <col min="5511" max="5518" width="11" style="7" customWidth="1"/>
    <col min="5519" max="5763" width="9.140625" style="7"/>
    <col min="5764" max="5764" width="20.140625" style="7" customWidth="1"/>
    <col min="5765" max="5765" width="4" style="7" customWidth="1"/>
    <col min="5766" max="5766" width="19.5703125" style="7" customWidth="1"/>
    <col min="5767" max="5774" width="11" style="7" customWidth="1"/>
    <col min="5775" max="6019" width="9.140625" style="7"/>
    <col min="6020" max="6020" width="20.140625" style="7" customWidth="1"/>
    <col min="6021" max="6021" width="4" style="7" customWidth="1"/>
    <col min="6022" max="6022" width="19.5703125" style="7" customWidth="1"/>
    <col min="6023" max="6030" width="11" style="7" customWidth="1"/>
    <col min="6031" max="6275" width="9.140625" style="7"/>
    <col min="6276" max="6276" width="20.140625" style="7" customWidth="1"/>
    <col min="6277" max="6277" width="4" style="7" customWidth="1"/>
    <col min="6278" max="6278" width="19.5703125" style="7" customWidth="1"/>
    <col min="6279" max="6286" width="11" style="7" customWidth="1"/>
    <col min="6287" max="6531" width="9.140625" style="7"/>
    <col min="6532" max="6532" width="20.140625" style="7" customWidth="1"/>
    <col min="6533" max="6533" width="4" style="7" customWidth="1"/>
    <col min="6534" max="6534" width="19.5703125" style="7" customWidth="1"/>
    <col min="6535" max="6542" width="11" style="7" customWidth="1"/>
    <col min="6543" max="6787" width="9.140625" style="7"/>
    <col min="6788" max="6788" width="20.140625" style="7" customWidth="1"/>
    <col min="6789" max="6789" width="4" style="7" customWidth="1"/>
    <col min="6790" max="6790" width="19.5703125" style="7" customWidth="1"/>
    <col min="6791" max="6798" width="11" style="7" customWidth="1"/>
    <col min="6799" max="7043" width="9.140625" style="7"/>
    <col min="7044" max="7044" width="20.140625" style="7" customWidth="1"/>
    <col min="7045" max="7045" width="4" style="7" customWidth="1"/>
    <col min="7046" max="7046" width="19.5703125" style="7" customWidth="1"/>
    <col min="7047" max="7054" width="11" style="7" customWidth="1"/>
    <col min="7055" max="7299" width="9.140625" style="7"/>
    <col min="7300" max="7300" width="20.140625" style="7" customWidth="1"/>
    <col min="7301" max="7301" width="4" style="7" customWidth="1"/>
    <col min="7302" max="7302" width="19.5703125" style="7" customWidth="1"/>
    <col min="7303" max="7310" width="11" style="7" customWidth="1"/>
    <col min="7311" max="7555" width="9.140625" style="7"/>
    <col min="7556" max="7556" width="20.140625" style="7" customWidth="1"/>
    <col min="7557" max="7557" width="4" style="7" customWidth="1"/>
    <col min="7558" max="7558" width="19.5703125" style="7" customWidth="1"/>
    <col min="7559" max="7566" width="11" style="7" customWidth="1"/>
    <col min="7567" max="7811" width="9.140625" style="7"/>
    <col min="7812" max="7812" width="20.140625" style="7" customWidth="1"/>
    <col min="7813" max="7813" width="4" style="7" customWidth="1"/>
    <col min="7814" max="7814" width="19.5703125" style="7" customWidth="1"/>
    <col min="7815" max="7822" width="11" style="7" customWidth="1"/>
    <col min="7823" max="8067" width="9.140625" style="7"/>
    <col min="8068" max="8068" width="20.140625" style="7" customWidth="1"/>
    <col min="8069" max="8069" width="4" style="7" customWidth="1"/>
    <col min="8070" max="8070" width="19.5703125" style="7" customWidth="1"/>
    <col min="8071" max="8078" width="11" style="7" customWidth="1"/>
    <col min="8079" max="8323" width="9.140625" style="7"/>
    <col min="8324" max="8324" width="20.140625" style="7" customWidth="1"/>
    <col min="8325" max="8325" width="4" style="7" customWidth="1"/>
    <col min="8326" max="8326" width="19.5703125" style="7" customWidth="1"/>
    <col min="8327" max="8334" width="11" style="7" customWidth="1"/>
    <col min="8335" max="8579" width="9.140625" style="7"/>
    <col min="8580" max="8580" width="20.140625" style="7" customWidth="1"/>
    <col min="8581" max="8581" width="4" style="7" customWidth="1"/>
    <col min="8582" max="8582" width="19.5703125" style="7" customWidth="1"/>
    <col min="8583" max="8590" width="11" style="7" customWidth="1"/>
    <col min="8591" max="8835" width="9.140625" style="7"/>
    <col min="8836" max="8836" width="20.140625" style="7" customWidth="1"/>
    <col min="8837" max="8837" width="4" style="7" customWidth="1"/>
    <col min="8838" max="8838" width="19.5703125" style="7" customWidth="1"/>
    <col min="8839" max="8846" width="11" style="7" customWidth="1"/>
    <col min="8847" max="9091" width="9.140625" style="7"/>
    <col min="9092" max="9092" width="20.140625" style="7" customWidth="1"/>
    <col min="9093" max="9093" width="4" style="7" customWidth="1"/>
    <col min="9094" max="9094" width="19.5703125" style="7" customWidth="1"/>
    <col min="9095" max="9102" width="11" style="7" customWidth="1"/>
    <col min="9103" max="9347" width="9.140625" style="7"/>
    <col min="9348" max="9348" width="20.140625" style="7" customWidth="1"/>
    <col min="9349" max="9349" width="4" style="7" customWidth="1"/>
    <col min="9350" max="9350" width="19.5703125" style="7" customWidth="1"/>
    <col min="9351" max="9358" width="11" style="7" customWidth="1"/>
    <col min="9359" max="9603" width="9.140625" style="7"/>
    <col min="9604" max="9604" width="20.140625" style="7" customWidth="1"/>
    <col min="9605" max="9605" width="4" style="7" customWidth="1"/>
    <col min="9606" max="9606" width="19.5703125" style="7" customWidth="1"/>
    <col min="9607" max="9614" width="11" style="7" customWidth="1"/>
    <col min="9615" max="9859" width="9.140625" style="7"/>
    <col min="9860" max="9860" width="20.140625" style="7" customWidth="1"/>
    <col min="9861" max="9861" width="4" style="7" customWidth="1"/>
    <col min="9862" max="9862" width="19.5703125" style="7" customWidth="1"/>
    <col min="9863" max="9870" width="11" style="7" customWidth="1"/>
    <col min="9871" max="10115" width="9.140625" style="7"/>
    <col min="10116" max="10116" width="20.140625" style="7" customWidth="1"/>
    <col min="10117" max="10117" width="4" style="7" customWidth="1"/>
    <col min="10118" max="10118" width="19.5703125" style="7" customWidth="1"/>
    <col min="10119" max="10126" width="11" style="7" customWidth="1"/>
    <col min="10127" max="10371" width="9.140625" style="7"/>
    <col min="10372" max="10372" width="20.140625" style="7" customWidth="1"/>
    <col min="10373" max="10373" width="4" style="7" customWidth="1"/>
    <col min="10374" max="10374" width="19.5703125" style="7" customWidth="1"/>
    <col min="10375" max="10382" width="11" style="7" customWidth="1"/>
    <col min="10383" max="10627" width="9.140625" style="7"/>
    <col min="10628" max="10628" width="20.140625" style="7" customWidth="1"/>
    <col min="10629" max="10629" width="4" style="7" customWidth="1"/>
    <col min="10630" max="10630" width="19.5703125" style="7" customWidth="1"/>
    <col min="10631" max="10638" width="11" style="7" customWidth="1"/>
    <col min="10639" max="10883" width="9.140625" style="7"/>
    <col min="10884" max="10884" width="20.140625" style="7" customWidth="1"/>
    <col min="10885" max="10885" width="4" style="7" customWidth="1"/>
    <col min="10886" max="10886" width="19.5703125" style="7" customWidth="1"/>
    <col min="10887" max="10894" width="11" style="7" customWidth="1"/>
    <col min="10895" max="11139" width="9.140625" style="7"/>
    <col min="11140" max="11140" width="20.140625" style="7" customWidth="1"/>
    <col min="11141" max="11141" width="4" style="7" customWidth="1"/>
    <col min="11142" max="11142" width="19.5703125" style="7" customWidth="1"/>
    <col min="11143" max="11150" width="11" style="7" customWidth="1"/>
    <col min="11151" max="11395" width="9.140625" style="7"/>
    <col min="11396" max="11396" width="20.140625" style="7" customWidth="1"/>
    <col min="11397" max="11397" width="4" style="7" customWidth="1"/>
    <col min="11398" max="11398" width="19.5703125" style="7" customWidth="1"/>
    <col min="11399" max="11406" width="11" style="7" customWidth="1"/>
    <col min="11407" max="11651" width="9.140625" style="7"/>
    <col min="11652" max="11652" width="20.140625" style="7" customWidth="1"/>
    <col min="11653" max="11653" width="4" style="7" customWidth="1"/>
    <col min="11654" max="11654" width="19.5703125" style="7" customWidth="1"/>
    <col min="11655" max="11662" width="11" style="7" customWidth="1"/>
    <col min="11663" max="11907" width="9.140625" style="7"/>
    <col min="11908" max="11908" width="20.140625" style="7" customWidth="1"/>
    <col min="11909" max="11909" width="4" style="7" customWidth="1"/>
    <col min="11910" max="11910" width="19.5703125" style="7" customWidth="1"/>
    <col min="11911" max="11918" width="11" style="7" customWidth="1"/>
    <col min="11919" max="12163" width="9.140625" style="7"/>
    <col min="12164" max="12164" width="20.140625" style="7" customWidth="1"/>
    <col min="12165" max="12165" width="4" style="7" customWidth="1"/>
    <col min="12166" max="12166" width="19.5703125" style="7" customWidth="1"/>
    <col min="12167" max="12174" width="11" style="7" customWidth="1"/>
    <col min="12175" max="12419" width="9.140625" style="7"/>
    <col min="12420" max="12420" width="20.140625" style="7" customWidth="1"/>
    <col min="12421" max="12421" width="4" style="7" customWidth="1"/>
    <col min="12422" max="12422" width="19.5703125" style="7" customWidth="1"/>
    <col min="12423" max="12430" width="11" style="7" customWidth="1"/>
    <col min="12431" max="12675" width="9.140625" style="7"/>
    <col min="12676" max="12676" width="20.140625" style="7" customWidth="1"/>
    <col min="12677" max="12677" width="4" style="7" customWidth="1"/>
    <col min="12678" max="12678" width="19.5703125" style="7" customWidth="1"/>
    <col min="12679" max="12686" width="11" style="7" customWidth="1"/>
    <col min="12687" max="12931" width="9.140625" style="7"/>
    <col min="12932" max="12932" width="20.140625" style="7" customWidth="1"/>
    <col min="12933" max="12933" width="4" style="7" customWidth="1"/>
    <col min="12934" max="12934" width="19.5703125" style="7" customWidth="1"/>
    <col min="12935" max="12942" width="11" style="7" customWidth="1"/>
    <col min="12943" max="13187" width="9.140625" style="7"/>
    <col min="13188" max="13188" width="20.140625" style="7" customWidth="1"/>
    <col min="13189" max="13189" width="4" style="7" customWidth="1"/>
    <col min="13190" max="13190" width="19.5703125" style="7" customWidth="1"/>
    <col min="13191" max="13198" width="11" style="7" customWidth="1"/>
    <col min="13199" max="13443" width="9.140625" style="7"/>
    <col min="13444" max="13444" width="20.140625" style="7" customWidth="1"/>
    <col min="13445" max="13445" width="4" style="7" customWidth="1"/>
    <col min="13446" max="13446" width="19.5703125" style="7" customWidth="1"/>
    <col min="13447" max="13454" width="11" style="7" customWidth="1"/>
    <col min="13455" max="13699" width="9.140625" style="7"/>
    <col min="13700" max="13700" width="20.140625" style="7" customWidth="1"/>
    <col min="13701" max="13701" width="4" style="7" customWidth="1"/>
    <col min="13702" max="13702" width="19.5703125" style="7" customWidth="1"/>
    <col min="13703" max="13710" width="11" style="7" customWidth="1"/>
    <col min="13711" max="13955" width="9.140625" style="7"/>
    <col min="13956" max="13956" width="20.140625" style="7" customWidth="1"/>
    <col min="13957" max="13957" width="4" style="7" customWidth="1"/>
    <col min="13958" max="13958" width="19.5703125" style="7" customWidth="1"/>
    <col min="13959" max="13966" width="11" style="7" customWidth="1"/>
    <col min="13967" max="14211" width="9.140625" style="7"/>
    <col min="14212" max="14212" width="20.140625" style="7" customWidth="1"/>
    <col min="14213" max="14213" width="4" style="7" customWidth="1"/>
    <col min="14214" max="14214" width="19.5703125" style="7" customWidth="1"/>
    <col min="14215" max="14222" width="11" style="7" customWidth="1"/>
    <col min="14223" max="14467" width="9.140625" style="7"/>
    <col min="14468" max="14468" width="20.140625" style="7" customWidth="1"/>
    <col min="14469" max="14469" width="4" style="7" customWidth="1"/>
    <col min="14470" max="14470" width="19.5703125" style="7" customWidth="1"/>
    <col min="14471" max="14478" width="11" style="7" customWidth="1"/>
    <col min="14479" max="14723" width="9.140625" style="7"/>
    <col min="14724" max="14724" width="20.140625" style="7" customWidth="1"/>
    <col min="14725" max="14725" width="4" style="7" customWidth="1"/>
    <col min="14726" max="14726" width="19.5703125" style="7" customWidth="1"/>
    <col min="14727" max="14734" width="11" style="7" customWidth="1"/>
    <col min="14735" max="14979" width="9.140625" style="7"/>
    <col min="14980" max="14980" width="20.140625" style="7" customWidth="1"/>
    <col min="14981" max="14981" width="4" style="7" customWidth="1"/>
    <col min="14982" max="14982" width="19.5703125" style="7" customWidth="1"/>
    <col min="14983" max="14990" width="11" style="7" customWidth="1"/>
    <col min="14991" max="15235" width="9.140625" style="7"/>
    <col min="15236" max="15236" width="20.140625" style="7" customWidth="1"/>
    <col min="15237" max="15237" width="4" style="7" customWidth="1"/>
    <col min="15238" max="15238" width="19.5703125" style="7" customWidth="1"/>
    <col min="15239" max="15246" width="11" style="7" customWidth="1"/>
    <col min="15247" max="15491" width="9.140625" style="7"/>
    <col min="15492" max="15492" width="20.140625" style="7" customWidth="1"/>
    <col min="15493" max="15493" width="4" style="7" customWidth="1"/>
    <col min="15494" max="15494" width="19.5703125" style="7" customWidth="1"/>
    <col min="15495" max="15502" width="11" style="7" customWidth="1"/>
    <col min="15503" max="15747" width="9.140625" style="7"/>
    <col min="15748" max="15748" width="20.140625" style="7" customWidth="1"/>
    <col min="15749" max="15749" width="4" style="7" customWidth="1"/>
    <col min="15750" max="15750" width="19.5703125" style="7" customWidth="1"/>
    <col min="15751" max="15758" width="11" style="7" customWidth="1"/>
    <col min="15759" max="16003" width="9.140625" style="7"/>
    <col min="16004" max="16004" width="20.140625" style="7" customWidth="1"/>
    <col min="16005" max="16005" width="4" style="7" customWidth="1"/>
    <col min="16006" max="16006" width="19.5703125" style="7" customWidth="1"/>
    <col min="16007" max="16014" width="11" style="7" customWidth="1"/>
    <col min="16015" max="16384" width="9.140625" style="7"/>
  </cols>
  <sheetData>
    <row r="1" spans="1:3" ht="30" customHeight="1" x14ac:dyDescent="0.25">
      <c r="A1" s="641" t="s">
        <v>150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36">
        <f>SUM(B7:B21)</f>
        <v>98072861.5</v>
      </c>
      <c r="C5" s="436">
        <f>SUM(C7:C21)</f>
        <v>90485737.410000011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519" t="s">
        <v>8</v>
      </c>
      <c r="B7" s="531">
        <v>24832020.699999999</v>
      </c>
      <c r="C7" s="531">
        <v>22220282.98</v>
      </c>
    </row>
    <row r="8" spans="1:3" s="12" customFormat="1" ht="23.25" x14ac:dyDescent="0.25">
      <c r="A8" s="519" t="s">
        <v>76</v>
      </c>
      <c r="B8" s="531">
        <v>25479.3</v>
      </c>
      <c r="C8" s="531">
        <v>11692.29</v>
      </c>
    </row>
    <row r="9" spans="1:3" s="12" customFormat="1" x14ac:dyDescent="0.25">
      <c r="A9" s="519" t="s">
        <v>13</v>
      </c>
      <c r="B9" s="531">
        <v>3600</v>
      </c>
      <c r="C9" s="531">
        <v>3600</v>
      </c>
    </row>
    <row r="10" spans="1:3" s="12" customFormat="1" x14ac:dyDescent="0.25">
      <c r="A10" s="519" t="s">
        <v>9</v>
      </c>
      <c r="B10" s="531">
        <v>7506300</v>
      </c>
      <c r="C10" s="531">
        <v>6058664.1200000001</v>
      </c>
    </row>
    <row r="11" spans="1:3" s="12" customFormat="1" x14ac:dyDescent="0.25">
      <c r="A11" s="519" t="s">
        <v>10</v>
      </c>
      <c r="B11" s="531">
        <v>139900</v>
      </c>
      <c r="C11" s="531">
        <v>97499.28</v>
      </c>
    </row>
    <row r="12" spans="1:3" s="12" customFormat="1" x14ac:dyDescent="0.25">
      <c r="A12" s="519" t="s">
        <v>15</v>
      </c>
      <c r="B12" s="531">
        <v>201000</v>
      </c>
      <c r="C12" s="531">
        <v>144103.54</v>
      </c>
    </row>
    <row r="13" spans="1:3" s="12" customFormat="1" ht="23.25" x14ac:dyDescent="0.25">
      <c r="A13" s="519" t="s">
        <v>14</v>
      </c>
      <c r="B13" s="531"/>
      <c r="C13" s="531"/>
    </row>
    <row r="14" spans="1:3" s="12" customFormat="1" x14ac:dyDescent="0.25">
      <c r="A14" s="519" t="s">
        <v>16</v>
      </c>
      <c r="B14" s="531">
        <v>0</v>
      </c>
      <c r="C14" s="531">
        <v>0</v>
      </c>
    </row>
    <row r="15" spans="1:3" s="12" customFormat="1" x14ac:dyDescent="0.25">
      <c r="A15" s="519" t="s">
        <v>11</v>
      </c>
      <c r="B15" s="531">
        <v>18898948.5</v>
      </c>
      <c r="C15" s="531">
        <v>17571314.879999999</v>
      </c>
    </row>
    <row r="16" spans="1:3" s="12" customFormat="1" x14ac:dyDescent="0.25">
      <c r="A16" s="519" t="s">
        <v>12</v>
      </c>
      <c r="B16" s="531">
        <v>14565852.74</v>
      </c>
      <c r="C16" s="531">
        <v>14026253.539999999</v>
      </c>
    </row>
    <row r="17" spans="1:3" s="12" customFormat="1" ht="30" customHeight="1" x14ac:dyDescent="0.25">
      <c r="A17" s="519" t="s">
        <v>77</v>
      </c>
      <c r="B17" s="531">
        <v>89602.43</v>
      </c>
      <c r="C17" s="531">
        <v>83521.55</v>
      </c>
    </row>
    <row r="18" spans="1:3" s="12" customFormat="1" x14ac:dyDescent="0.25">
      <c r="A18" s="519" t="s">
        <v>78</v>
      </c>
      <c r="B18" s="531">
        <v>42868.77</v>
      </c>
      <c r="C18" s="531">
        <v>42868.77</v>
      </c>
    </row>
    <row r="19" spans="1:3" s="12" customFormat="1" x14ac:dyDescent="0.25">
      <c r="A19" s="520" t="s">
        <v>5</v>
      </c>
      <c r="B19" s="531">
        <v>67171.17</v>
      </c>
      <c r="C19" s="531">
        <v>55671.17</v>
      </c>
    </row>
    <row r="20" spans="1:3" s="12" customFormat="1" ht="25.5" x14ac:dyDescent="0.25">
      <c r="A20" s="520" t="s">
        <v>6</v>
      </c>
      <c r="B20" s="531">
        <v>18209127.059999999</v>
      </c>
      <c r="C20" s="531">
        <v>16990938.059999999</v>
      </c>
    </row>
    <row r="21" spans="1:3" s="12" customFormat="1" ht="25.5" x14ac:dyDescent="0.25">
      <c r="A21" s="520" t="s">
        <v>7</v>
      </c>
      <c r="B21" s="531">
        <v>13490990.83</v>
      </c>
      <c r="C21" s="531">
        <v>13179327.23</v>
      </c>
    </row>
    <row r="22" spans="1:3" s="12" customFormat="1" x14ac:dyDescent="0.25">
      <c r="A22" s="272"/>
      <c r="B22" s="469"/>
      <c r="C22" s="469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36">
        <f>SUM(B28:B41)</f>
        <v>72120704.49000001</v>
      </c>
      <c r="C26" s="436">
        <f>SUM(C28:C41)</f>
        <v>62903932.299999997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519" t="s">
        <v>8</v>
      </c>
      <c r="B28" s="528">
        <v>41313711.07</v>
      </c>
      <c r="C28" s="528">
        <v>35129790.009999998</v>
      </c>
    </row>
    <row r="29" spans="1:3" s="12" customFormat="1" x14ac:dyDescent="0.25">
      <c r="A29" s="519" t="s">
        <v>13</v>
      </c>
      <c r="B29" s="528">
        <v>2400</v>
      </c>
      <c r="C29" s="528">
        <v>2400</v>
      </c>
    </row>
    <row r="30" spans="1:3" s="12" customFormat="1" x14ac:dyDescent="0.25">
      <c r="A30" s="519" t="s">
        <v>9</v>
      </c>
      <c r="B30" s="528">
        <v>12464737.93</v>
      </c>
      <c r="C30" s="528">
        <v>10499804.890000001</v>
      </c>
    </row>
    <row r="31" spans="1:3" s="12" customFormat="1" x14ac:dyDescent="0.25">
      <c r="A31" s="519" t="s">
        <v>81</v>
      </c>
      <c r="B31" s="528">
        <v>29000</v>
      </c>
      <c r="C31" s="528">
        <v>16747.62</v>
      </c>
    </row>
    <row r="32" spans="1:3" s="12" customFormat="1" x14ac:dyDescent="0.25">
      <c r="A32" s="519" t="s">
        <v>10</v>
      </c>
      <c r="B32" s="528">
        <v>152578.35999999999</v>
      </c>
      <c r="C32" s="528">
        <v>132079.45000000001</v>
      </c>
    </row>
    <row r="33" spans="1:3" s="12" customFormat="1" ht="23.25" x14ac:dyDescent="0.25">
      <c r="A33" s="519" t="s">
        <v>14</v>
      </c>
      <c r="B33" s="528">
        <v>23400</v>
      </c>
      <c r="C33" s="528">
        <v>23400</v>
      </c>
    </row>
    <row r="34" spans="1:3" s="12" customFormat="1" x14ac:dyDescent="0.25">
      <c r="A34" s="519" t="s">
        <v>18</v>
      </c>
      <c r="B34" s="528">
        <v>472555</v>
      </c>
      <c r="C34" s="528">
        <v>345842.76</v>
      </c>
    </row>
    <row r="35" spans="1:3" s="12" customFormat="1" x14ac:dyDescent="0.25">
      <c r="A35" s="519" t="s">
        <v>11</v>
      </c>
      <c r="B35" s="528">
        <v>572950.6</v>
      </c>
      <c r="C35" s="528">
        <v>547907.22</v>
      </c>
    </row>
    <row r="36" spans="1:3" s="12" customFormat="1" x14ac:dyDescent="0.25">
      <c r="A36" s="519" t="s">
        <v>12</v>
      </c>
      <c r="B36" s="528">
        <v>2617693.86</v>
      </c>
      <c r="C36" s="528">
        <v>2383088.71</v>
      </c>
    </row>
    <row r="37" spans="1:3" s="12" customFormat="1" x14ac:dyDescent="0.25">
      <c r="A37" s="519" t="s">
        <v>72</v>
      </c>
      <c r="B37" s="528">
        <v>181698</v>
      </c>
      <c r="C37" s="528">
        <v>156751.32999999999</v>
      </c>
    </row>
    <row r="38" spans="1:3" s="12" customFormat="1" x14ac:dyDescent="0.25">
      <c r="A38" s="519"/>
      <c r="B38" s="528"/>
      <c r="C38" s="528"/>
    </row>
    <row r="39" spans="1:3" s="12" customFormat="1" x14ac:dyDescent="0.25">
      <c r="A39" s="520" t="s">
        <v>5</v>
      </c>
      <c r="B39" s="528">
        <v>710848</v>
      </c>
      <c r="C39" s="528">
        <v>547642.25</v>
      </c>
    </row>
    <row r="40" spans="1:3" s="12" customFormat="1" ht="25.5" x14ac:dyDescent="0.25">
      <c r="A40" s="520" t="s">
        <v>6</v>
      </c>
      <c r="B40" s="528">
        <v>8407505.3000000007</v>
      </c>
      <c r="C40" s="528">
        <v>8207504.6799999997</v>
      </c>
    </row>
    <row r="41" spans="1:3" s="12" customFormat="1" ht="25.5" x14ac:dyDescent="0.25">
      <c r="A41" s="520" t="s">
        <v>7</v>
      </c>
      <c r="B41" s="528">
        <v>5171626.37</v>
      </c>
      <c r="C41" s="528">
        <v>4910973.3800000008</v>
      </c>
    </row>
    <row r="42" spans="1:3" s="12" customFormat="1" x14ac:dyDescent="0.25">
      <c r="A42" s="14"/>
      <c r="B42" s="528"/>
      <c r="C42" s="528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43196583</v>
      </c>
      <c r="C45" s="8">
        <f>SUM(C47:C60)</f>
        <v>36736369.240000002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519" t="s">
        <v>8</v>
      </c>
      <c r="B47" s="532">
        <v>25399239</v>
      </c>
      <c r="C47" s="532">
        <v>21304450.66</v>
      </c>
    </row>
    <row r="48" spans="1:3" s="12" customFormat="1" x14ac:dyDescent="0.25">
      <c r="A48" s="519" t="s">
        <v>79</v>
      </c>
      <c r="B48" s="532">
        <v>0</v>
      </c>
      <c r="C48" s="532">
        <v>0</v>
      </c>
    </row>
    <row r="49" spans="1:3" s="12" customFormat="1" x14ac:dyDescent="0.25">
      <c r="A49" s="519" t="s">
        <v>9</v>
      </c>
      <c r="B49" s="532">
        <v>7670569</v>
      </c>
      <c r="C49" s="532">
        <v>6372930</v>
      </c>
    </row>
    <row r="50" spans="1:3" s="12" customFormat="1" x14ac:dyDescent="0.25">
      <c r="A50" s="519" t="s">
        <v>10</v>
      </c>
      <c r="B50" s="532">
        <v>160850</v>
      </c>
      <c r="C50" s="532">
        <v>146415.04999999999</v>
      </c>
    </row>
    <row r="51" spans="1:3" s="12" customFormat="1" x14ac:dyDescent="0.25">
      <c r="A51" s="519" t="s">
        <v>44</v>
      </c>
      <c r="B51" s="532">
        <v>0</v>
      </c>
      <c r="C51" s="532">
        <v>0</v>
      </c>
    </row>
    <row r="52" spans="1:3" s="12" customFormat="1" x14ac:dyDescent="0.25">
      <c r="A52" s="519" t="s">
        <v>15</v>
      </c>
      <c r="B52" s="532">
        <v>230720</v>
      </c>
      <c r="C52" s="532">
        <v>221661.71</v>
      </c>
    </row>
    <row r="53" spans="1:3" s="12" customFormat="1" x14ac:dyDescent="0.25">
      <c r="A53" s="519" t="s">
        <v>11</v>
      </c>
      <c r="B53" s="532">
        <v>436919</v>
      </c>
      <c r="C53" s="532">
        <v>322850</v>
      </c>
    </row>
    <row r="54" spans="1:3" s="12" customFormat="1" x14ac:dyDescent="0.25">
      <c r="A54" s="519" t="s">
        <v>12</v>
      </c>
      <c r="B54" s="532">
        <v>2141059</v>
      </c>
      <c r="C54" s="532">
        <v>1380334.33</v>
      </c>
    </row>
    <row r="55" spans="1:3" s="12" customFormat="1" x14ac:dyDescent="0.25">
      <c r="A55" s="519" t="s">
        <v>72</v>
      </c>
      <c r="B55" s="532">
        <v>60149</v>
      </c>
      <c r="C55" s="532">
        <v>60149</v>
      </c>
    </row>
    <row r="56" spans="1:3" s="12" customFormat="1" x14ac:dyDescent="0.25">
      <c r="A56" s="519" t="s">
        <v>99</v>
      </c>
      <c r="B56" s="532">
        <v>0</v>
      </c>
      <c r="C56" s="532">
        <v>0</v>
      </c>
    </row>
    <row r="57" spans="1:3" s="12" customFormat="1" ht="23.25" x14ac:dyDescent="0.25">
      <c r="A57" s="519" t="s">
        <v>80</v>
      </c>
      <c r="B57" s="532">
        <v>45000</v>
      </c>
      <c r="C57" s="532">
        <v>39951.18</v>
      </c>
    </row>
    <row r="58" spans="1:3" s="12" customFormat="1" x14ac:dyDescent="0.25">
      <c r="A58" s="520" t="s">
        <v>5</v>
      </c>
      <c r="B58" s="532">
        <v>0</v>
      </c>
      <c r="C58" s="532"/>
    </row>
    <row r="59" spans="1:3" s="12" customFormat="1" ht="25.5" x14ac:dyDescent="0.25">
      <c r="A59" s="520" t="s">
        <v>6</v>
      </c>
      <c r="B59" s="532">
        <v>3835351</v>
      </c>
      <c r="C59" s="532">
        <v>3835351</v>
      </c>
    </row>
    <row r="60" spans="1:3" s="12" customFormat="1" ht="25.5" x14ac:dyDescent="0.25">
      <c r="A60" s="520" t="s">
        <v>7</v>
      </c>
      <c r="B60" s="532">
        <v>3216727</v>
      </c>
      <c r="C60" s="532">
        <v>3052276.31</v>
      </c>
    </row>
    <row r="61" spans="1:3" s="12" customFormat="1" x14ac:dyDescent="0.25">
      <c r="A61" s="10"/>
      <c r="B61" s="518"/>
      <c r="C61" s="518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36">
        <f>SUM(B66:B78)</f>
        <v>29404993.690000001</v>
      </c>
      <c r="C64" s="436">
        <f>SUM(C66:C78)</f>
        <v>24613988.75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519" t="s">
        <v>8</v>
      </c>
      <c r="B66" s="533">
        <v>17038272.140000001</v>
      </c>
      <c r="C66" s="533">
        <v>13676217.82</v>
      </c>
    </row>
    <row r="67" spans="1:3" s="12" customFormat="1" x14ac:dyDescent="0.25">
      <c r="A67" s="519" t="s">
        <v>13</v>
      </c>
      <c r="B67" s="533">
        <v>0</v>
      </c>
      <c r="C67" s="533">
        <v>0</v>
      </c>
    </row>
    <row r="68" spans="1:3" s="12" customFormat="1" x14ac:dyDescent="0.25">
      <c r="A68" s="519" t="s">
        <v>9</v>
      </c>
      <c r="B68" s="533">
        <v>5136224</v>
      </c>
      <c r="C68" s="533">
        <v>4112173.36</v>
      </c>
    </row>
    <row r="69" spans="1:3" s="12" customFormat="1" x14ac:dyDescent="0.25">
      <c r="A69" s="519" t="s">
        <v>10</v>
      </c>
      <c r="B69" s="533">
        <v>27866.21</v>
      </c>
      <c r="C69" s="533">
        <v>25170.21</v>
      </c>
    </row>
    <row r="70" spans="1:3" s="12" customFormat="1" ht="23.25" x14ac:dyDescent="0.25">
      <c r="A70" s="519" t="s">
        <v>14</v>
      </c>
      <c r="B70" s="533">
        <v>0</v>
      </c>
      <c r="C70" s="533"/>
    </row>
    <row r="71" spans="1:3" s="12" customFormat="1" x14ac:dyDescent="0.25">
      <c r="A71" s="519" t="s">
        <v>21</v>
      </c>
      <c r="B71" s="533">
        <v>152861.60999999999</v>
      </c>
      <c r="C71" s="533">
        <v>114859.36</v>
      </c>
    </row>
    <row r="72" spans="1:3" s="12" customFormat="1" x14ac:dyDescent="0.25">
      <c r="A72" s="519" t="s">
        <v>11</v>
      </c>
      <c r="B72" s="533">
        <v>350375</v>
      </c>
      <c r="C72" s="533">
        <v>330025</v>
      </c>
    </row>
    <row r="73" spans="1:3" s="12" customFormat="1" x14ac:dyDescent="0.25">
      <c r="A73" s="519" t="s">
        <v>12</v>
      </c>
      <c r="B73" s="533">
        <v>727018.48</v>
      </c>
      <c r="C73" s="533">
        <v>718518.48</v>
      </c>
    </row>
    <row r="74" spans="1:3" s="12" customFormat="1" x14ac:dyDescent="0.25">
      <c r="A74" s="519" t="s">
        <v>135</v>
      </c>
      <c r="B74" s="533">
        <v>34659.86</v>
      </c>
      <c r="C74" s="533">
        <v>19014.009999999998</v>
      </c>
    </row>
    <row r="75" spans="1:3" s="12" customFormat="1" x14ac:dyDescent="0.25">
      <c r="A75" s="519" t="s">
        <v>72</v>
      </c>
      <c r="B75" s="533">
        <v>47520.76</v>
      </c>
      <c r="C75" s="533">
        <v>47520.76</v>
      </c>
    </row>
    <row r="76" spans="1:3" s="12" customFormat="1" x14ac:dyDescent="0.25">
      <c r="A76" s="520" t="s">
        <v>5</v>
      </c>
      <c r="B76" s="533">
        <v>2443.31</v>
      </c>
      <c r="C76" s="533">
        <v>2443.31</v>
      </c>
    </row>
    <row r="77" spans="1:3" s="12" customFormat="1" ht="25.5" x14ac:dyDescent="0.25">
      <c r="A77" s="520" t="s">
        <v>6</v>
      </c>
      <c r="B77" s="533">
        <v>2555542.4300000002</v>
      </c>
      <c r="C77" s="533">
        <v>2555542.4300000002</v>
      </c>
    </row>
    <row r="78" spans="1:3" s="12" customFormat="1" ht="25.5" x14ac:dyDescent="0.25">
      <c r="A78" s="520" t="s">
        <v>7</v>
      </c>
      <c r="B78" s="533">
        <v>3332209.89</v>
      </c>
      <c r="C78" s="533">
        <v>3012504.01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36">
        <f>SUM(B84:B97)</f>
        <v>68070700</v>
      </c>
      <c r="C82" s="436">
        <f>SUM(C84:C97)</f>
        <v>52319593.149999999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519" t="s">
        <v>8</v>
      </c>
      <c r="B84" s="543">
        <v>32305665</v>
      </c>
      <c r="C84" s="542">
        <v>24528155.07</v>
      </c>
    </row>
    <row r="85" spans="1:3" s="12" customFormat="1" x14ac:dyDescent="0.25">
      <c r="A85" s="519" t="s">
        <v>13</v>
      </c>
      <c r="B85" s="543">
        <v>3000</v>
      </c>
      <c r="C85" s="543">
        <v>3000</v>
      </c>
    </row>
    <row r="86" spans="1:3" s="12" customFormat="1" x14ac:dyDescent="0.25">
      <c r="A86" s="519" t="s">
        <v>9</v>
      </c>
      <c r="B86" s="543">
        <v>9751707</v>
      </c>
      <c r="C86" s="543">
        <v>7380557.9699999997</v>
      </c>
    </row>
    <row r="87" spans="1:3" s="12" customFormat="1" x14ac:dyDescent="0.25">
      <c r="A87" s="519" t="s">
        <v>10</v>
      </c>
      <c r="B87" s="543">
        <v>24200</v>
      </c>
      <c r="C87" s="543">
        <v>22336.67</v>
      </c>
    </row>
    <row r="88" spans="1:3" s="12" customFormat="1" ht="23.25" x14ac:dyDescent="0.25">
      <c r="A88" s="519" t="s">
        <v>14</v>
      </c>
      <c r="B88" s="543">
        <v>46456</v>
      </c>
      <c r="C88" s="543">
        <v>46456</v>
      </c>
    </row>
    <row r="89" spans="1:3" s="12" customFormat="1" x14ac:dyDescent="0.25">
      <c r="A89" s="519" t="s">
        <v>21</v>
      </c>
      <c r="B89" s="543">
        <v>187506</v>
      </c>
      <c r="C89" s="543">
        <v>156582</v>
      </c>
    </row>
    <row r="90" spans="1:3" s="12" customFormat="1" x14ac:dyDescent="0.25">
      <c r="A90" s="519" t="s">
        <v>11</v>
      </c>
      <c r="B90" s="543">
        <v>109506</v>
      </c>
      <c r="C90" s="543">
        <v>99106</v>
      </c>
    </row>
    <row r="91" spans="1:3" s="12" customFormat="1" x14ac:dyDescent="0.25">
      <c r="A91" s="519" t="s">
        <v>73</v>
      </c>
      <c r="B91" s="543"/>
      <c r="C91" s="543"/>
    </row>
    <row r="92" spans="1:3" s="12" customFormat="1" x14ac:dyDescent="0.25">
      <c r="A92" s="519" t="s">
        <v>12</v>
      </c>
      <c r="B92" s="543">
        <v>8568728</v>
      </c>
      <c r="C92" s="543">
        <v>6319079.3399999999</v>
      </c>
    </row>
    <row r="93" spans="1:3" s="12" customFormat="1" x14ac:dyDescent="0.25">
      <c r="A93" s="519" t="s">
        <v>72</v>
      </c>
      <c r="B93" s="543">
        <v>84262</v>
      </c>
      <c r="C93" s="543">
        <v>84262</v>
      </c>
    </row>
    <row r="94" spans="1:3" s="12" customFormat="1" x14ac:dyDescent="0.25">
      <c r="A94" s="519" t="s">
        <v>94</v>
      </c>
      <c r="B94" s="543"/>
      <c r="C94" s="543"/>
    </row>
    <row r="95" spans="1:3" s="12" customFormat="1" x14ac:dyDescent="0.25">
      <c r="A95" s="520" t="s">
        <v>5</v>
      </c>
      <c r="B95" s="543">
        <v>400000</v>
      </c>
      <c r="C95" s="543">
        <v>246100</v>
      </c>
    </row>
    <row r="96" spans="1:3" s="12" customFormat="1" ht="25.5" x14ac:dyDescent="0.25">
      <c r="A96" s="520" t="s">
        <v>6</v>
      </c>
      <c r="B96" s="543">
        <v>8266511</v>
      </c>
      <c r="C96" s="543">
        <v>5416511</v>
      </c>
    </row>
    <row r="97" spans="1:3" s="12" customFormat="1" ht="25.5" x14ac:dyDescent="0.25">
      <c r="A97" s="520" t="s">
        <v>7</v>
      </c>
      <c r="B97" s="543">
        <v>8323159</v>
      </c>
      <c r="C97" s="543">
        <v>8017447.0999999996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36">
        <f>SUM(B103:B115)</f>
        <v>70240162.030000001</v>
      </c>
      <c r="C101" s="436">
        <f>SUM(C103:C115)</f>
        <v>46813288.179999992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519" t="s">
        <v>8</v>
      </c>
      <c r="B103" s="528">
        <v>30007090</v>
      </c>
      <c r="C103" s="528">
        <v>26318994.229999997</v>
      </c>
    </row>
    <row r="104" spans="1:3" s="12" customFormat="1" x14ac:dyDescent="0.25">
      <c r="A104" s="519" t="s">
        <v>13</v>
      </c>
      <c r="B104" s="528">
        <v>0</v>
      </c>
      <c r="C104" s="528">
        <v>0</v>
      </c>
    </row>
    <row r="105" spans="1:3" s="12" customFormat="1" x14ac:dyDescent="0.25">
      <c r="A105" s="519" t="s">
        <v>9</v>
      </c>
      <c r="B105" s="528">
        <v>8984560</v>
      </c>
      <c r="C105" s="528">
        <v>7857816.3299999991</v>
      </c>
    </row>
    <row r="106" spans="1:3" s="12" customFormat="1" x14ac:dyDescent="0.25">
      <c r="A106" s="519" t="s">
        <v>10</v>
      </c>
      <c r="B106" s="528">
        <v>285906.52</v>
      </c>
      <c r="C106" s="528">
        <v>240686.81</v>
      </c>
    </row>
    <row r="107" spans="1:3" s="12" customFormat="1" ht="23.25" x14ac:dyDescent="0.25">
      <c r="A107" s="519" t="s">
        <v>49</v>
      </c>
      <c r="B107" s="528">
        <v>95650.5</v>
      </c>
      <c r="C107" s="528">
        <v>46606.400000000001</v>
      </c>
    </row>
    <row r="108" spans="1:3" s="12" customFormat="1" x14ac:dyDescent="0.25">
      <c r="A108" s="519" t="s">
        <v>21</v>
      </c>
      <c r="B108" s="528">
        <v>526296.4</v>
      </c>
      <c r="C108" s="528">
        <v>389513.46</v>
      </c>
    </row>
    <row r="109" spans="1:3" s="12" customFormat="1" x14ac:dyDescent="0.25">
      <c r="A109" s="519" t="s">
        <v>11</v>
      </c>
      <c r="B109" s="528">
        <v>521216.25</v>
      </c>
      <c r="C109" s="528">
        <v>481347.49</v>
      </c>
    </row>
    <row r="110" spans="1:3" s="12" customFormat="1" x14ac:dyDescent="0.25">
      <c r="A110" s="519" t="s">
        <v>12</v>
      </c>
      <c r="B110" s="528">
        <v>19607937.940000001</v>
      </c>
      <c r="C110" s="518">
        <v>2206715.9099999997</v>
      </c>
    </row>
    <row r="111" spans="1:3" s="12" customFormat="1" x14ac:dyDescent="0.25">
      <c r="A111" s="519" t="s">
        <v>72</v>
      </c>
      <c r="B111" s="516">
        <v>117812.78</v>
      </c>
      <c r="C111" s="518">
        <v>117812.78</v>
      </c>
    </row>
    <row r="112" spans="1:3" s="12" customFormat="1" x14ac:dyDescent="0.25">
      <c r="A112" s="519" t="s">
        <v>90</v>
      </c>
      <c r="B112" s="516">
        <v>357000</v>
      </c>
      <c r="C112" s="518">
        <v>357000</v>
      </c>
    </row>
    <row r="113" spans="1:3" s="12" customFormat="1" ht="14.25" customHeight="1" x14ac:dyDescent="0.25">
      <c r="A113" s="520" t="s">
        <v>5</v>
      </c>
      <c r="B113" s="516">
        <v>58063.410000000025</v>
      </c>
      <c r="C113" s="518">
        <v>58063.41</v>
      </c>
    </row>
    <row r="114" spans="1:3" s="12" customFormat="1" ht="25.5" x14ac:dyDescent="0.25">
      <c r="A114" s="520" t="s">
        <v>6</v>
      </c>
      <c r="B114" s="516">
        <v>4400804.8</v>
      </c>
      <c r="C114" s="528">
        <v>4400804.8</v>
      </c>
    </row>
    <row r="115" spans="1:3" s="12" customFormat="1" ht="25.5" x14ac:dyDescent="0.25">
      <c r="A115" s="520" t="s">
        <v>7</v>
      </c>
      <c r="B115" s="516">
        <v>5277823.4300000006</v>
      </c>
      <c r="C115" s="516">
        <v>4337926.5600000005</v>
      </c>
    </row>
    <row r="116" spans="1:3" s="12" customFormat="1" x14ac:dyDescent="0.25">
      <c r="A116" s="14"/>
      <c r="B116" s="14"/>
      <c r="C116" s="14"/>
    </row>
    <row r="117" spans="1:3" s="12" customFormat="1" x14ac:dyDescent="0.25">
      <c r="A117" s="15" t="s">
        <v>0</v>
      </c>
      <c r="B117" s="15" t="s">
        <v>2</v>
      </c>
      <c r="C117" s="15" t="s">
        <v>3</v>
      </c>
    </row>
    <row r="118" spans="1:3" s="12" customFormat="1" x14ac:dyDescent="0.25">
      <c r="A118" s="15" t="s">
        <v>1</v>
      </c>
      <c r="B118" s="15">
        <v>2</v>
      </c>
      <c r="C118" s="15">
        <v>3</v>
      </c>
    </row>
    <row r="119" spans="1:3" s="12" customFormat="1" x14ac:dyDescent="0.25">
      <c r="A119" s="3" t="s">
        <v>25</v>
      </c>
      <c r="B119" s="8">
        <f>SUM(B121:B133)</f>
        <v>59740551.039999999</v>
      </c>
      <c r="C119" s="8">
        <f>SUM(C121:C133)</f>
        <v>54022557</v>
      </c>
    </row>
    <row r="120" spans="1:3" s="12" customFormat="1" x14ac:dyDescent="0.25">
      <c r="A120" s="10" t="s">
        <v>4</v>
      </c>
      <c r="B120" s="11"/>
      <c r="C120" s="11"/>
    </row>
    <row r="121" spans="1:3" s="12" customFormat="1" x14ac:dyDescent="0.25">
      <c r="A121" s="13" t="s">
        <v>8</v>
      </c>
      <c r="B121" s="528">
        <v>32100260</v>
      </c>
      <c r="C121" s="528">
        <v>28378951.229999997</v>
      </c>
    </row>
    <row r="122" spans="1:3" s="12" customFormat="1" x14ac:dyDescent="0.25">
      <c r="A122" s="13" t="s">
        <v>13</v>
      </c>
      <c r="B122" s="528"/>
      <c r="C122" s="528"/>
    </row>
    <row r="123" spans="1:3" s="12" customFormat="1" x14ac:dyDescent="0.25">
      <c r="A123" s="13" t="s">
        <v>111</v>
      </c>
      <c r="B123" s="528">
        <v>44000</v>
      </c>
      <c r="C123" s="528">
        <v>20540.55</v>
      </c>
    </row>
    <row r="124" spans="1:3" s="12" customFormat="1" x14ac:dyDescent="0.25">
      <c r="A124" s="13" t="s">
        <v>9</v>
      </c>
      <c r="B124" s="528">
        <v>9686540</v>
      </c>
      <c r="C124" s="528">
        <v>8482071.4199999999</v>
      </c>
    </row>
    <row r="125" spans="1:3" s="12" customFormat="1" x14ac:dyDescent="0.25">
      <c r="A125" s="13" t="s">
        <v>10</v>
      </c>
      <c r="B125" s="528">
        <v>130000</v>
      </c>
      <c r="C125" s="528">
        <v>121152.92</v>
      </c>
    </row>
    <row r="126" spans="1:3" s="12" customFormat="1" ht="23.25" x14ac:dyDescent="0.25">
      <c r="A126" s="13" t="s">
        <v>14</v>
      </c>
      <c r="B126" s="528"/>
      <c r="C126" s="528"/>
    </row>
    <row r="127" spans="1:3" s="12" customFormat="1" x14ac:dyDescent="0.25">
      <c r="A127" s="13" t="s">
        <v>21</v>
      </c>
      <c r="B127" s="528">
        <v>330000</v>
      </c>
      <c r="C127" s="528">
        <v>285530.34999999986</v>
      </c>
    </row>
    <row r="128" spans="1:3" s="12" customFormat="1" x14ac:dyDescent="0.25">
      <c r="A128" s="13" t="s">
        <v>11</v>
      </c>
      <c r="B128" s="528">
        <v>262860</v>
      </c>
      <c r="C128" s="528">
        <v>218821</v>
      </c>
    </row>
    <row r="129" spans="1:3" s="12" customFormat="1" x14ac:dyDescent="0.25">
      <c r="A129" s="13" t="s">
        <v>12</v>
      </c>
      <c r="B129" s="528">
        <v>1602065.89</v>
      </c>
      <c r="C129" s="528">
        <v>1544814.8399999999</v>
      </c>
    </row>
    <row r="130" spans="1:3" s="12" customFormat="1" x14ac:dyDescent="0.25">
      <c r="A130" s="13" t="s">
        <v>72</v>
      </c>
      <c r="B130" s="528">
        <v>174300</v>
      </c>
      <c r="C130" s="528">
        <v>110429.78999999998</v>
      </c>
    </row>
    <row r="131" spans="1:3" s="12" customFormat="1" x14ac:dyDescent="0.25">
      <c r="A131" s="10" t="s">
        <v>5</v>
      </c>
      <c r="B131" s="528"/>
      <c r="C131" s="528"/>
    </row>
    <row r="132" spans="1:3" s="12" customFormat="1" ht="25.5" x14ac:dyDescent="0.25">
      <c r="A132" s="10" t="s">
        <v>6</v>
      </c>
      <c r="B132" s="528">
        <v>9088082</v>
      </c>
      <c r="C132" s="528">
        <v>9003448.3200000003</v>
      </c>
    </row>
    <row r="133" spans="1:3" s="12" customFormat="1" ht="25.5" x14ac:dyDescent="0.25">
      <c r="A133" s="10" t="s">
        <v>7</v>
      </c>
      <c r="B133" s="528">
        <v>6322443.1500000004</v>
      </c>
      <c r="C133" s="528">
        <v>5856796.5800000001</v>
      </c>
    </row>
    <row r="134" spans="1:3" s="12" customFormat="1" x14ac:dyDescent="0.25">
      <c r="A134" s="14"/>
      <c r="B134" s="14"/>
      <c r="C134" s="14"/>
    </row>
    <row r="135" spans="1:3" s="12" customFormat="1" ht="15.75" x14ac:dyDescent="0.25">
      <c r="A135" s="16" t="s">
        <v>0</v>
      </c>
      <c r="B135" s="16" t="s">
        <v>2</v>
      </c>
      <c r="C135" s="16" t="s">
        <v>3</v>
      </c>
    </row>
    <row r="136" spans="1:3" s="12" customFormat="1" ht="15.75" x14ac:dyDescent="0.25">
      <c r="A136" s="16" t="s">
        <v>1</v>
      </c>
      <c r="B136" s="16">
        <v>2</v>
      </c>
      <c r="C136" s="16">
        <v>3</v>
      </c>
    </row>
    <row r="137" spans="1:3" s="12" customFormat="1" x14ac:dyDescent="0.25">
      <c r="A137" s="3" t="s">
        <v>26</v>
      </c>
      <c r="B137" s="8">
        <f>SUM(B139:B150)</f>
        <v>51544181.620000005</v>
      </c>
      <c r="C137" s="8">
        <f>SUM(C139:C150)</f>
        <v>45794467</v>
      </c>
    </row>
    <row r="138" spans="1:3" s="12" customFormat="1" ht="15.75" x14ac:dyDescent="0.25">
      <c r="A138" s="17" t="s">
        <v>4</v>
      </c>
      <c r="B138" s="18"/>
      <c r="C138" s="18"/>
    </row>
    <row r="139" spans="1:3" s="12" customFormat="1" ht="15.75" x14ac:dyDescent="0.25">
      <c r="A139" s="489" t="s">
        <v>8</v>
      </c>
      <c r="B139" s="541">
        <v>23573581.93</v>
      </c>
      <c r="C139" s="541">
        <v>19801079.399999999</v>
      </c>
    </row>
    <row r="140" spans="1:3" s="12" customFormat="1" ht="15.75" x14ac:dyDescent="0.25">
      <c r="A140" s="489" t="s">
        <v>112</v>
      </c>
      <c r="B140" s="541">
        <v>2700</v>
      </c>
      <c r="C140" s="541">
        <v>1400</v>
      </c>
    </row>
    <row r="141" spans="1:3" s="12" customFormat="1" ht="15.75" x14ac:dyDescent="0.25">
      <c r="A141" s="489" t="s">
        <v>9</v>
      </c>
      <c r="B141" s="541">
        <v>7119223.9000000004</v>
      </c>
      <c r="C141" s="541">
        <v>6217256.4900000002</v>
      </c>
    </row>
    <row r="142" spans="1:3" s="12" customFormat="1" ht="15.75" x14ac:dyDescent="0.25">
      <c r="A142" s="489" t="s">
        <v>142</v>
      </c>
      <c r="B142" s="541">
        <v>45441.17</v>
      </c>
      <c r="C142" s="541">
        <v>37599.99</v>
      </c>
    </row>
    <row r="143" spans="1:3" s="12" customFormat="1" ht="15.75" x14ac:dyDescent="0.25">
      <c r="A143" s="489" t="s">
        <v>10</v>
      </c>
      <c r="B143" s="541">
        <v>73360.03</v>
      </c>
      <c r="C143" s="541">
        <v>58857</v>
      </c>
    </row>
    <row r="144" spans="1:3" s="12" customFormat="1" ht="18" customHeight="1" x14ac:dyDescent="0.25">
      <c r="A144" s="489" t="s">
        <v>30</v>
      </c>
      <c r="B144" s="541">
        <v>300000</v>
      </c>
      <c r="C144" s="541">
        <v>212902.46</v>
      </c>
    </row>
    <row r="145" spans="1:3" s="12" customFormat="1" ht="18" customHeight="1" x14ac:dyDescent="0.25">
      <c r="A145" s="534" t="s">
        <v>11</v>
      </c>
      <c r="B145" s="541">
        <v>371100</v>
      </c>
      <c r="C145" s="541">
        <v>322374.2</v>
      </c>
    </row>
    <row r="146" spans="1:3" s="12" customFormat="1" ht="18" customHeight="1" x14ac:dyDescent="0.25">
      <c r="A146" s="489" t="s">
        <v>12</v>
      </c>
      <c r="B146" s="541">
        <v>2756850.25</v>
      </c>
      <c r="C146" s="541">
        <v>2291971.77</v>
      </c>
    </row>
    <row r="147" spans="1:3" s="12" customFormat="1" ht="34.5" customHeight="1" x14ac:dyDescent="0.25">
      <c r="A147" s="534" t="s">
        <v>101</v>
      </c>
      <c r="B147" s="541">
        <v>128834.62</v>
      </c>
      <c r="C147" s="541">
        <v>114285.75</v>
      </c>
    </row>
    <row r="148" spans="1:3" s="12" customFormat="1" ht="15.75" x14ac:dyDescent="0.25">
      <c r="A148" s="490" t="s">
        <v>5</v>
      </c>
      <c r="B148" s="541">
        <v>84119.21</v>
      </c>
      <c r="C148" s="541">
        <v>21605.78</v>
      </c>
    </row>
    <row r="149" spans="1:3" s="12" customFormat="1" ht="31.5" x14ac:dyDescent="0.25">
      <c r="A149" s="489" t="s">
        <v>6</v>
      </c>
      <c r="B149" s="541">
        <v>9489470.6999999993</v>
      </c>
      <c r="C149" s="541">
        <v>9455177.6699999999</v>
      </c>
    </row>
    <row r="150" spans="1:3" s="12" customFormat="1" ht="31.5" x14ac:dyDescent="0.25">
      <c r="A150" s="490" t="s">
        <v>7</v>
      </c>
      <c r="B150" s="541">
        <v>7599499.8099999996</v>
      </c>
      <c r="C150" s="541">
        <v>7259956.4900000002</v>
      </c>
    </row>
    <row r="151" spans="1:3" s="12" customFormat="1" x14ac:dyDescent="0.25">
      <c r="A151" s="14"/>
      <c r="B151" s="14"/>
      <c r="C151" s="14"/>
    </row>
    <row r="152" spans="1:3" s="12" customFormat="1" x14ac:dyDescent="0.25">
      <c r="A152" s="21" t="s">
        <v>0</v>
      </c>
      <c r="B152" s="21" t="s">
        <v>2</v>
      </c>
      <c r="C152" s="21" t="s">
        <v>3</v>
      </c>
    </row>
    <row r="153" spans="1:3" s="12" customFormat="1" x14ac:dyDescent="0.25">
      <c r="A153" s="21" t="s">
        <v>1</v>
      </c>
      <c r="B153" s="21">
        <v>2</v>
      </c>
      <c r="C153" s="21">
        <v>3</v>
      </c>
    </row>
    <row r="154" spans="1:3" s="12" customFormat="1" x14ac:dyDescent="0.25">
      <c r="A154" s="4" t="s">
        <v>27</v>
      </c>
      <c r="B154" s="76">
        <f>SUM(B156:B168)</f>
        <v>67797353.539999992</v>
      </c>
      <c r="C154" s="76">
        <f>SUM(C156:C168)</f>
        <v>67262858.910000011</v>
      </c>
    </row>
    <row r="155" spans="1:3" s="12" customFormat="1" x14ac:dyDescent="0.25">
      <c r="A155" s="23" t="s">
        <v>4</v>
      </c>
      <c r="B155" s="77"/>
      <c r="C155" s="77"/>
    </row>
    <row r="156" spans="1:3" s="12" customFormat="1" x14ac:dyDescent="0.25">
      <c r="A156" s="264" t="s">
        <v>8</v>
      </c>
      <c r="B156" s="329">
        <v>41032650</v>
      </c>
      <c r="C156" s="329">
        <v>40308384.030000009</v>
      </c>
    </row>
    <row r="157" spans="1:3" s="12" customFormat="1" ht="23.25" x14ac:dyDescent="0.25">
      <c r="A157" s="264" t="s">
        <v>140</v>
      </c>
      <c r="B157" s="329">
        <v>5187853.54</v>
      </c>
      <c r="C157" s="329">
        <v>5098641.3100000005</v>
      </c>
    </row>
    <row r="158" spans="1:3" s="12" customFormat="1" x14ac:dyDescent="0.25">
      <c r="A158" s="264" t="s">
        <v>83</v>
      </c>
      <c r="B158" s="329">
        <v>5805500</v>
      </c>
      <c r="C158" s="329">
        <v>5767525.4900000002</v>
      </c>
    </row>
    <row r="159" spans="1:3" s="12" customFormat="1" x14ac:dyDescent="0.25">
      <c r="A159" s="264" t="s">
        <v>9</v>
      </c>
      <c r="B159" s="329">
        <v>12361750</v>
      </c>
      <c r="C159" s="329">
        <v>13090687.6</v>
      </c>
    </row>
    <row r="160" spans="1:3" s="12" customFormat="1" x14ac:dyDescent="0.25">
      <c r="A160" s="264" t="s">
        <v>10</v>
      </c>
      <c r="B160" s="329">
        <v>64500</v>
      </c>
      <c r="C160" s="329">
        <v>64149.999999999993</v>
      </c>
    </row>
    <row r="161" spans="1:3" s="12" customFormat="1" x14ac:dyDescent="0.25">
      <c r="A161" s="264" t="s">
        <v>15</v>
      </c>
      <c r="B161" s="329">
        <v>426652</v>
      </c>
      <c r="C161" s="329">
        <v>426652</v>
      </c>
    </row>
    <row r="162" spans="1:3" s="12" customFormat="1" ht="23.25" x14ac:dyDescent="0.25">
      <c r="A162" s="264" t="s">
        <v>14</v>
      </c>
      <c r="B162" s="329"/>
      <c r="C162" s="329"/>
    </row>
    <row r="163" spans="1:3" s="12" customFormat="1" x14ac:dyDescent="0.25">
      <c r="A163" s="264" t="s">
        <v>11</v>
      </c>
      <c r="B163" s="329">
        <v>422200</v>
      </c>
      <c r="C163" s="329">
        <v>372430</v>
      </c>
    </row>
    <row r="164" spans="1:3" s="12" customFormat="1" x14ac:dyDescent="0.25">
      <c r="A164" s="264" t="s">
        <v>12</v>
      </c>
      <c r="B164" s="329">
        <v>1120918</v>
      </c>
      <c r="C164" s="329">
        <v>819758.4800000001</v>
      </c>
    </row>
    <row r="165" spans="1:3" s="12" customFormat="1" x14ac:dyDescent="0.25">
      <c r="A165" s="264" t="s">
        <v>74</v>
      </c>
      <c r="B165" s="329"/>
      <c r="C165" s="329">
        <v>0</v>
      </c>
    </row>
    <row r="166" spans="1:3" s="12" customFormat="1" x14ac:dyDescent="0.25">
      <c r="A166" s="265" t="s">
        <v>5</v>
      </c>
      <c r="B166" s="329">
        <v>60700</v>
      </c>
      <c r="C166" s="329">
        <v>0</v>
      </c>
    </row>
    <row r="167" spans="1:3" s="12" customFormat="1" ht="25.5" x14ac:dyDescent="0.25">
      <c r="A167" s="265" t="s">
        <v>6</v>
      </c>
      <c r="B167" s="329">
        <v>0</v>
      </c>
      <c r="C167" s="329">
        <v>0</v>
      </c>
    </row>
    <row r="168" spans="1:3" s="12" customFormat="1" ht="25.5" x14ac:dyDescent="0.25">
      <c r="A168" s="265" t="s">
        <v>7</v>
      </c>
      <c r="B168" s="329">
        <v>1314630</v>
      </c>
      <c r="C168" s="329">
        <v>1314630</v>
      </c>
    </row>
    <row r="169" spans="1:3" s="12" customFormat="1" x14ac:dyDescent="0.25">
      <c r="A169" s="287"/>
      <c r="B169" s="329"/>
      <c r="C169" s="329"/>
    </row>
    <row r="170" spans="1:3" s="12" customFormat="1" x14ac:dyDescent="0.25">
      <c r="A170" s="14"/>
      <c r="B170" s="329"/>
      <c r="C170" s="329"/>
    </row>
    <row r="171" spans="1:3" s="12" customFormat="1" x14ac:dyDescent="0.25">
      <c r="A171" s="15" t="s">
        <v>0</v>
      </c>
      <c r="B171" s="15" t="s">
        <v>2</v>
      </c>
      <c r="C171" s="15" t="s">
        <v>3</v>
      </c>
    </row>
    <row r="172" spans="1:3" s="12" customFormat="1" x14ac:dyDescent="0.25">
      <c r="A172" s="15" t="s">
        <v>1</v>
      </c>
      <c r="B172" s="15">
        <v>2</v>
      </c>
      <c r="C172" s="15">
        <v>3</v>
      </c>
    </row>
    <row r="173" spans="1:3" s="12" customFormat="1" x14ac:dyDescent="0.25">
      <c r="A173" s="3" t="s">
        <v>28</v>
      </c>
      <c r="B173" s="436">
        <f>SUM(B175:B186)</f>
        <v>23764046.460000001</v>
      </c>
      <c r="C173" s="436">
        <f>SUM(C175:C186)</f>
        <v>21022659.529999997</v>
      </c>
    </row>
    <row r="174" spans="1:3" s="12" customFormat="1" x14ac:dyDescent="0.25">
      <c r="A174" s="10" t="s">
        <v>4</v>
      </c>
      <c r="B174" s="259"/>
      <c r="C174" s="259"/>
    </row>
    <row r="175" spans="1:3" s="12" customFormat="1" x14ac:dyDescent="0.25">
      <c r="A175" s="519" t="s">
        <v>8</v>
      </c>
      <c r="B175" s="539">
        <v>15765314.460000001</v>
      </c>
      <c r="C175" s="539">
        <v>13839870.34</v>
      </c>
    </row>
    <row r="176" spans="1:3" s="12" customFormat="1" x14ac:dyDescent="0.25">
      <c r="A176" s="519" t="s">
        <v>95</v>
      </c>
      <c r="B176" s="539">
        <v>50000</v>
      </c>
      <c r="C176" s="539">
        <v>33734.160000000003</v>
      </c>
    </row>
    <row r="177" spans="1:3" s="12" customFormat="1" x14ac:dyDescent="0.25">
      <c r="A177" s="519" t="s">
        <v>13</v>
      </c>
      <c r="B177" s="539"/>
      <c r="C177" s="539"/>
    </row>
    <row r="178" spans="1:3" s="12" customFormat="1" x14ac:dyDescent="0.25">
      <c r="A178" s="519" t="s">
        <v>9</v>
      </c>
      <c r="B178" s="539">
        <v>4770000</v>
      </c>
      <c r="C178" s="540">
        <v>4131038.13</v>
      </c>
    </row>
    <row r="179" spans="1:3" s="12" customFormat="1" x14ac:dyDescent="0.25">
      <c r="A179" s="519" t="s">
        <v>10</v>
      </c>
      <c r="B179" s="539"/>
      <c r="C179" s="539"/>
    </row>
    <row r="180" spans="1:3" s="12" customFormat="1" ht="23.25" x14ac:dyDescent="0.25">
      <c r="A180" s="519" t="s">
        <v>14</v>
      </c>
      <c r="B180" s="539"/>
      <c r="C180" s="539"/>
    </row>
    <row r="181" spans="1:3" s="12" customFormat="1" x14ac:dyDescent="0.25">
      <c r="A181" s="519" t="s">
        <v>11</v>
      </c>
      <c r="B181" s="539">
        <v>435650</v>
      </c>
      <c r="C181" s="539">
        <v>423967</v>
      </c>
    </row>
    <row r="182" spans="1:3" s="12" customFormat="1" x14ac:dyDescent="0.25">
      <c r="A182" s="519" t="s">
        <v>12</v>
      </c>
      <c r="B182" s="539">
        <v>494312.5</v>
      </c>
      <c r="C182" s="539">
        <v>477312.5</v>
      </c>
    </row>
    <row r="183" spans="1:3" s="12" customFormat="1" x14ac:dyDescent="0.25">
      <c r="A183" s="519" t="s">
        <v>72</v>
      </c>
      <c r="B183" s="539">
        <v>32324.06</v>
      </c>
      <c r="C183" s="539">
        <v>32324.06</v>
      </c>
    </row>
    <row r="184" spans="1:3" s="12" customFormat="1" x14ac:dyDescent="0.25">
      <c r="A184" s="520" t="s">
        <v>5</v>
      </c>
      <c r="B184" s="539">
        <v>0</v>
      </c>
      <c r="C184" s="539"/>
    </row>
    <row r="185" spans="1:3" s="12" customFormat="1" ht="25.5" x14ac:dyDescent="0.25">
      <c r="A185" s="520" t="s">
        <v>6</v>
      </c>
      <c r="B185" s="539">
        <v>714186.44</v>
      </c>
      <c r="C185" s="539">
        <v>714186.44</v>
      </c>
    </row>
    <row r="186" spans="1:3" s="12" customFormat="1" ht="25.5" x14ac:dyDescent="0.25">
      <c r="A186" s="520" t="s">
        <v>7</v>
      </c>
      <c r="B186" s="539">
        <v>1502259</v>
      </c>
      <c r="C186" s="539">
        <v>1370226.9</v>
      </c>
    </row>
    <row r="187" spans="1:3" s="12" customFormat="1" x14ac:dyDescent="0.25">
      <c r="A187" s="14"/>
      <c r="B187" s="14"/>
      <c r="C187" s="14"/>
    </row>
    <row r="188" spans="1:3" s="12" customFormat="1" x14ac:dyDescent="0.25">
      <c r="A188" s="15" t="s">
        <v>0</v>
      </c>
      <c r="B188" s="15" t="s">
        <v>2</v>
      </c>
      <c r="C188" s="15" t="s">
        <v>3</v>
      </c>
    </row>
    <row r="189" spans="1:3" s="12" customFormat="1" x14ac:dyDescent="0.25">
      <c r="A189" s="15" t="s">
        <v>1</v>
      </c>
      <c r="B189" s="15">
        <v>2</v>
      </c>
      <c r="C189" s="15">
        <v>3</v>
      </c>
    </row>
    <row r="190" spans="1:3" s="12" customFormat="1" x14ac:dyDescent="0.25">
      <c r="A190" s="3" t="s">
        <v>29</v>
      </c>
      <c r="B190" s="8">
        <f>SUM(B192:B205)</f>
        <v>21950909.390000001</v>
      </c>
      <c r="C190" s="8">
        <f>SUM(C192:C205)</f>
        <v>19116259.879999995</v>
      </c>
    </row>
    <row r="191" spans="1:3" s="12" customFormat="1" x14ac:dyDescent="0.25">
      <c r="A191" s="10" t="s">
        <v>4</v>
      </c>
      <c r="B191" s="11"/>
      <c r="C191" s="11">
        <v>0</v>
      </c>
    </row>
    <row r="192" spans="1:3" s="12" customFormat="1" x14ac:dyDescent="0.25">
      <c r="A192" s="519" t="s">
        <v>8</v>
      </c>
      <c r="B192" s="539">
        <v>11569116.550000001</v>
      </c>
      <c r="C192" s="539">
        <v>9740860.5199999996</v>
      </c>
    </row>
    <row r="193" spans="1:3" s="12" customFormat="1" ht="23.25" x14ac:dyDescent="0.25">
      <c r="A193" s="519" t="s">
        <v>76</v>
      </c>
      <c r="B193" s="539">
        <v>378138.79</v>
      </c>
      <c r="C193" s="539">
        <v>357262.9</v>
      </c>
    </row>
    <row r="194" spans="1:3" s="12" customFormat="1" ht="23.25" x14ac:dyDescent="0.25">
      <c r="A194" s="519" t="s">
        <v>133</v>
      </c>
      <c r="B194" s="539">
        <v>343683.05</v>
      </c>
      <c r="C194" s="539">
        <v>343683.05</v>
      </c>
    </row>
    <row r="195" spans="1:3" s="12" customFormat="1" x14ac:dyDescent="0.25">
      <c r="A195" s="519" t="s">
        <v>9</v>
      </c>
      <c r="B195" s="539">
        <v>3493871</v>
      </c>
      <c r="C195" s="539">
        <v>2905507.49</v>
      </c>
    </row>
    <row r="196" spans="1:3" s="12" customFormat="1" x14ac:dyDescent="0.25">
      <c r="A196" s="519" t="s">
        <v>10</v>
      </c>
      <c r="B196" s="539">
        <v>34640</v>
      </c>
      <c r="C196" s="539">
        <v>26590.5</v>
      </c>
    </row>
    <row r="197" spans="1:3" s="12" customFormat="1" ht="23.25" x14ac:dyDescent="0.25">
      <c r="A197" s="519" t="s">
        <v>49</v>
      </c>
      <c r="B197" s="539">
        <v>94999</v>
      </c>
      <c r="C197" s="539">
        <v>89999</v>
      </c>
    </row>
    <row r="198" spans="1:3" s="12" customFormat="1" x14ac:dyDescent="0.25">
      <c r="A198" s="386" t="s">
        <v>15</v>
      </c>
      <c r="B198" s="539">
        <v>137633</v>
      </c>
      <c r="C198" s="539">
        <v>91197.03</v>
      </c>
    </row>
    <row r="199" spans="1:3" s="12" customFormat="1" x14ac:dyDescent="0.25">
      <c r="A199" s="386" t="s">
        <v>16</v>
      </c>
      <c r="B199" s="539">
        <v>377944.5</v>
      </c>
      <c r="C199" s="539">
        <v>345330</v>
      </c>
    </row>
    <row r="200" spans="1:3" s="12" customFormat="1" x14ac:dyDescent="0.25">
      <c r="A200" s="519" t="s">
        <v>11</v>
      </c>
      <c r="B200" s="539">
        <v>392540.17</v>
      </c>
      <c r="C200" s="539">
        <v>312335</v>
      </c>
    </row>
    <row r="201" spans="1:3" s="12" customFormat="1" x14ac:dyDescent="0.25">
      <c r="A201" s="519" t="s">
        <v>12</v>
      </c>
      <c r="B201" s="539">
        <v>2509311.56</v>
      </c>
      <c r="C201" s="539">
        <v>2566900.3199999998</v>
      </c>
    </row>
    <row r="202" spans="1:3" s="12" customFormat="1" x14ac:dyDescent="0.25">
      <c r="A202" s="520" t="s">
        <v>72</v>
      </c>
      <c r="B202" s="539">
        <v>40157.769999999997</v>
      </c>
      <c r="C202" s="539">
        <v>40157.769999999997</v>
      </c>
    </row>
    <row r="203" spans="1:3" s="12" customFormat="1" x14ac:dyDescent="0.25">
      <c r="A203" s="519" t="s">
        <v>5</v>
      </c>
      <c r="B203" s="539">
        <v>66100</v>
      </c>
      <c r="C203" s="539">
        <v>24946.65</v>
      </c>
    </row>
    <row r="204" spans="1:3" s="12" customFormat="1" ht="25.5" x14ac:dyDescent="0.25">
      <c r="A204" s="520" t="s">
        <v>6</v>
      </c>
      <c r="B204" s="539">
        <v>45782</v>
      </c>
      <c r="C204" s="539">
        <v>45782</v>
      </c>
    </row>
    <row r="205" spans="1:3" s="12" customFormat="1" ht="25.5" x14ac:dyDescent="0.25">
      <c r="A205" s="520" t="s">
        <v>7</v>
      </c>
      <c r="B205" s="539">
        <v>2466992</v>
      </c>
      <c r="C205" s="539">
        <v>2225707.65</v>
      </c>
    </row>
    <row r="206" spans="1:3" s="12" customFormat="1" x14ac:dyDescent="0.25">
      <c r="A206" s="356"/>
      <c r="B206" s="469"/>
      <c r="C206" s="469"/>
    </row>
    <row r="207" spans="1:3" s="12" customFormat="1" x14ac:dyDescent="0.25">
      <c r="A207" s="14"/>
      <c r="B207" s="14"/>
      <c r="C207" s="14"/>
    </row>
    <row r="208" spans="1:3" s="12" customFormat="1" x14ac:dyDescent="0.25">
      <c r="A208" s="15" t="s">
        <v>0</v>
      </c>
      <c r="B208" s="15" t="s">
        <v>2</v>
      </c>
      <c r="C208" s="15" t="s">
        <v>3</v>
      </c>
    </row>
    <row r="209" spans="1:3" s="12" customFormat="1" x14ac:dyDescent="0.25">
      <c r="A209" s="15" t="s">
        <v>1</v>
      </c>
      <c r="B209" s="15">
        <v>2</v>
      </c>
      <c r="C209" s="15">
        <v>3</v>
      </c>
    </row>
    <row r="210" spans="1:3" s="12" customFormat="1" x14ac:dyDescent="0.25">
      <c r="A210" s="3" t="s">
        <v>36</v>
      </c>
      <c r="B210" s="436">
        <f>B212+B214+B215+B217+B218+B219+B220+B221+B222+B213+B216+B224</f>
        <v>7017630.0000000009</v>
      </c>
      <c r="C210" s="436">
        <f>C212+C214+C215+C217+C218+C219+C220+C221+C222+C213+C216+C224</f>
        <v>7016315.54</v>
      </c>
    </row>
    <row r="211" spans="1:3" s="12" customFormat="1" x14ac:dyDescent="0.25">
      <c r="A211" s="10" t="s">
        <v>4</v>
      </c>
      <c r="B211" s="259"/>
      <c r="C211" s="259"/>
    </row>
    <row r="212" spans="1:3" s="12" customFormat="1" x14ac:dyDescent="0.25">
      <c r="A212" s="519" t="s">
        <v>8</v>
      </c>
      <c r="B212" s="528">
        <v>4101793.91</v>
      </c>
      <c r="C212" s="528">
        <v>4101793.91</v>
      </c>
    </row>
    <row r="213" spans="1:3" s="12" customFormat="1" x14ac:dyDescent="0.25">
      <c r="A213" s="519" t="s">
        <v>13</v>
      </c>
      <c r="B213" s="528">
        <v>0</v>
      </c>
      <c r="C213" s="528"/>
    </row>
    <row r="214" spans="1:3" s="12" customFormat="1" x14ac:dyDescent="0.25">
      <c r="A214" s="519" t="s">
        <v>9</v>
      </c>
      <c r="B214" s="528">
        <v>1233493.9099999999</v>
      </c>
      <c r="C214" s="528">
        <v>1233486.6399999999</v>
      </c>
    </row>
    <row r="215" spans="1:3" s="12" customFormat="1" ht="23.25" x14ac:dyDescent="0.25">
      <c r="A215" s="519" t="s">
        <v>84</v>
      </c>
      <c r="B215" s="528">
        <v>1157612.18</v>
      </c>
      <c r="C215" s="528">
        <v>1157612.18</v>
      </c>
    </row>
    <row r="216" spans="1:3" s="12" customFormat="1" x14ac:dyDescent="0.25">
      <c r="A216" s="519" t="s">
        <v>10</v>
      </c>
      <c r="B216" s="528">
        <v>24073.23</v>
      </c>
      <c r="C216" s="528">
        <v>24073.23</v>
      </c>
    </row>
    <row r="217" spans="1:3" s="12" customFormat="1" ht="23.25" x14ac:dyDescent="0.25">
      <c r="A217" s="519" t="s">
        <v>14</v>
      </c>
      <c r="B217" s="528">
        <v>0</v>
      </c>
      <c r="C217" s="528"/>
    </row>
    <row r="218" spans="1:3" s="12" customFormat="1" x14ac:dyDescent="0.25">
      <c r="A218" s="519" t="s">
        <v>15</v>
      </c>
      <c r="B218" s="528">
        <v>38881.79</v>
      </c>
      <c r="C218" s="528">
        <v>38881.79</v>
      </c>
    </row>
    <row r="219" spans="1:3" s="12" customFormat="1" x14ac:dyDescent="0.25">
      <c r="A219" s="519" t="s">
        <v>11</v>
      </c>
      <c r="B219" s="528">
        <v>62892.35</v>
      </c>
      <c r="C219" s="528">
        <v>62892.35</v>
      </c>
    </row>
    <row r="220" spans="1:3" s="12" customFormat="1" x14ac:dyDescent="0.25">
      <c r="A220" s="519" t="s">
        <v>12</v>
      </c>
      <c r="B220" s="528">
        <v>230233.19</v>
      </c>
      <c r="C220" s="528">
        <v>228926</v>
      </c>
    </row>
    <row r="221" spans="1:3" s="12" customFormat="1" x14ac:dyDescent="0.25">
      <c r="A221" s="519" t="s">
        <v>72</v>
      </c>
      <c r="B221" s="528">
        <v>6073.98</v>
      </c>
      <c r="C221" s="528">
        <v>6073.98</v>
      </c>
    </row>
    <row r="222" spans="1:3" s="12" customFormat="1" x14ac:dyDescent="0.25">
      <c r="A222" s="520" t="s">
        <v>5</v>
      </c>
      <c r="B222" s="528">
        <v>19167.46</v>
      </c>
      <c r="C222" s="528">
        <v>19167.46</v>
      </c>
    </row>
    <row r="223" spans="1:3" s="12" customFormat="1" ht="25.5" x14ac:dyDescent="0.25">
      <c r="A223" s="520" t="s">
        <v>6</v>
      </c>
      <c r="B223" s="528">
        <v>0</v>
      </c>
      <c r="C223" s="528"/>
    </row>
    <row r="224" spans="1:3" s="12" customFormat="1" ht="25.5" x14ac:dyDescent="0.25">
      <c r="A224" s="520" t="s">
        <v>7</v>
      </c>
      <c r="B224" s="528">
        <v>143408</v>
      </c>
      <c r="C224" s="528">
        <v>143408</v>
      </c>
    </row>
    <row r="225" spans="1:3" s="12" customFormat="1" x14ac:dyDescent="0.25">
      <c r="A225" s="10"/>
      <c r="B225" s="528"/>
      <c r="C225" s="528"/>
    </row>
    <row r="226" spans="1:3" s="12" customFormat="1" x14ac:dyDescent="0.25">
      <c r="A226" s="15" t="s">
        <v>0</v>
      </c>
      <c r="B226" s="15" t="s">
        <v>2</v>
      </c>
      <c r="C226" s="15" t="s">
        <v>3</v>
      </c>
    </row>
    <row r="227" spans="1:3" s="12" customFormat="1" x14ac:dyDescent="0.25">
      <c r="A227" s="15" t="s">
        <v>1</v>
      </c>
      <c r="B227" s="15">
        <v>2</v>
      </c>
      <c r="C227" s="15">
        <v>3</v>
      </c>
    </row>
    <row r="228" spans="1:3" s="12" customFormat="1" x14ac:dyDescent="0.25">
      <c r="A228" s="3" t="s">
        <v>31</v>
      </c>
      <c r="B228" s="436">
        <f>SUM(B230:B242)</f>
        <v>4764265.0000000009</v>
      </c>
      <c r="C228" s="436">
        <f>SUM(C230:C242)</f>
        <v>4760634.1400000006</v>
      </c>
    </row>
    <row r="229" spans="1:3" s="12" customFormat="1" x14ac:dyDescent="0.25">
      <c r="A229" s="10" t="s">
        <v>4</v>
      </c>
      <c r="B229" s="259"/>
      <c r="C229" s="259"/>
    </row>
    <row r="230" spans="1:3" s="12" customFormat="1" x14ac:dyDescent="0.25">
      <c r="A230" s="519" t="s">
        <v>8</v>
      </c>
      <c r="B230" s="528">
        <v>2934586.79</v>
      </c>
      <c r="C230" s="518">
        <v>2934586.79</v>
      </c>
    </row>
    <row r="231" spans="1:3" s="12" customFormat="1" x14ac:dyDescent="0.25">
      <c r="A231" s="519" t="s">
        <v>13</v>
      </c>
      <c r="B231" s="528"/>
      <c r="C231" s="518"/>
    </row>
    <row r="232" spans="1:3" s="12" customFormat="1" x14ac:dyDescent="0.25">
      <c r="A232" s="519" t="s">
        <v>9</v>
      </c>
      <c r="B232" s="528">
        <v>886245.21</v>
      </c>
      <c r="C232" s="518">
        <v>886245.2</v>
      </c>
    </row>
    <row r="233" spans="1:3" s="12" customFormat="1" x14ac:dyDescent="0.25">
      <c r="A233" s="519" t="s">
        <v>131</v>
      </c>
      <c r="B233" s="528"/>
      <c r="C233" s="518"/>
    </row>
    <row r="234" spans="1:3" s="12" customFormat="1" x14ac:dyDescent="0.25">
      <c r="A234" s="519" t="s">
        <v>106</v>
      </c>
      <c r="B234" s="528">
        <v>513068</v>
      </c>
      <c r="C234" s="518">
        <v>513068</v>
      </c>
    </row>
    <row r="235" spans="1:3" s="12" customFormat="1" x14ac:dyDescent="0.25">
      <c r="A235" s="519" t="s">
        <v>10</v>
      </c>
      <c r="B235" s="528">
        <v>12200</v>
      </c>
      <c r="C235" s="476">
        <v>11730.27</v>
      </c>
    </row>
    <row r="236" spans="1:3" s="12" customFormat="1" x14ac:dyDescent="0.25">
      <c r="A236" s="519" t="s">
        <v>30</v>
      </c>
      <c r="B236" s="528">
        <v>29518.74</v>
      </c>
      <c r="C236" s="518">
        <v>27646.2</v>
      </c>
    </row>
    <row r="237" spans="1:3" s="12" customFormat="1" x14ac:dyDescent="0.25">
      <c r="A237" s="519" t="s">
        <v>11</v>
      </c>
      <c r="B237" s="528">
        <v>11500</v>
      </c>
      <c r="C237" s="518">
        <v>10922.42</v>
      </c>
    </row>
    <row r="238" spans="1:3" s="12" customFormat="1" x14ac:dyDescent="0.25">
      <c r="A238" s="519" t="s">
        <v>12</v>
      </c>
      <c r="B238" s="528">
        <v>259465</v>
      </c>
      <c r="C238" s="518">
        <v>259311</v>
      </c>
    </row>
    <row r="239" spans="1:3" s="12" customFormat="1" x14ac:dyDescent="0.25">
      <c r="A239" s="519" t="s">
        <v>82</v>
      </c>
      <c r="B239" s="518">
        <v>1026.8599999999999</v>
      </c>
      <c r="C239" s="518">
        <v>1026.8599999999999</v>
      </c>
    </row>
    <row r="240" spans="1:3" s="12" customFormat="1" x14ac:dyDescent="0.25">
      <c r="A240" s="520" t="s">
        <v>5</v>
      </c>
      <c r="B240" s="528">
        <v>4200</v>
      </c>
      <c r="C240" s="518">
        <v>3643</v>
      </c>
    </row>
    <row r="241" spans="1:3" s="12" customFormat="1" ht="25.5" x14ac:dyDescent="0.25">
      <c r="A241" s="520" t="s">
        <v>6</v>
      </c>
      <c r="B241" s="528"/>
      <c r="C241" s="518"/>
    </row>
    <row r="242" spans="1:3" s="12" customFormat="1" ht="25.5" x14ac:dyDescent="0.25">
      <c r="A242" s="520" t="s">
        <v>7</v>
      </c>
      <c r="B242" s="518">
        <v>112454.39999999999</v>
      </c>
      <c r="C242" s="518">
        <v>112454.39999999999</v>
      </c>
    </row>
    <row r="243" spans="1:3" s="12" customFormat="1" x14ac:dyDescent="0.25">
      <c r="A243" s="14"/>
      <c r="B243" s="14"/>
      <c r="C243" s="14"/>
    </row>
    <row r="244" spans="1:3" s="12" customFormat="1" x14ac:dyDescent="0.25">
      <c r="A244" s="15" t="s">
        <v>0</v>
      </c>
      <c r="B244" s="15" t="s">
        <v>2</v>
      </c>
      <c r="C244" s="15" t="s">
        <v>3</v>
      </c>
    </row>
    <row r="245" spans="1:3" s="12" customFormat="1" x14ac:dyDescent="0.25">
      <c r="A245" s="15" t="s">
        <v>1</v>
      </c>
      <c r="B245" s="15">
        <v>2</v>
      </c>
      <c r="C245" s="15">
        <v>3</v>
      </c>
    </row>
    <row r="246" spans="1:3" s="12" customFormat="1" ht="25.5" x14ac:dyDescent="0.25">
      <c r="A246" s="3" t="s">
        <v>34</v>
      </c>
      <c r="B246" s="518">
        <f>SUM(B248:B263)</f>
        <v>48490800.000000007</v>
      </c>
      <c r="C246" s="518">
        <f>SUM(C248:C263)</f>
        <v>44720110.410000004</v>
      </c>
    </row>
    <row r="247" spans="1:3" s="12" customFormat="1" x14ac:dyDescent="0.25">
      <c r="A247" s="10" t="s">
        <v>4</v>
      </c>
      <c r="B247" s="518"/>
      <c r="C247" s="518"/>
    </row>
    <row r="248" spans="1:3" s="12" customFormat="1" x14ac:dyDescent="0.25">
      <c r="A248" s="13" t="s">
        <v>8</v>
      </c>
      <c r="B248" s="518">
        <v>27497700</v>
      </c>
      <c r="C248" s="518">
        <v>24824687.230000004</v>
      </c>
    </row>
    <row r="249" spans="1:3" s="12" customFormat="1" x14ac:dyDescent="0.25">
      <c r="A249" s="13" t="s">
        <v>13</v>
      </c>
      <c r="B249" s="518">
        <v>1000</v>
      </c>
      <c r="C249" s="518">
        <v>1000</v>
      </c>
    </row>
    <row r="250" spans="1:3" s="12" customFormat="1" ht="17.25" customHeight="1" x14ac:dyDescent="0.25">
      <c r="A250" s="13" t="s">
        <v>119</v>
      </c>
      <c r="B250" s="518">
        <v>0</v>
      </c>
      <c r="C250" s="518"/>
    </row>
    <row r="251" spans="1:3" s="12" customFormat="1" x14ac:dyDescent="0.25">
      <c r="A251" s="13" t="s">
        <v>9</v>
      </c>
      <c r="B251" s="518">
        <v>8222850</v>
      </c>
      <c r="C251" s="518">
        <v>7415108.1799999997</v>
      </c>
    </row>
    <row r="252" spans="1:3" s="12" customFormat="1" x14ac:dyDescent="0.25">
      <c r="A252" s="13" t="s">
        <v>10</v>
      </c>
      <c r="B252" s="518">
        <v>19500</v>
      </c>
      <c r="C252" s="518">
        <v>17875</v>
      </c>
    </row>
    <row r="253" spans="1:3" s="12" customFormat="1" x14ac:dyDescent="0.25">
      <c r="A253" s="13" t="s">
        <v>15</v>
      </c>
      <c r="B253" s="518">
        <v>46051.64</v>
      </c>
      <c r="C253" s="518">
        <v>36344.080000000002</v>
      </c>
    </row>
    <row r="254" spans="1:3" s="12" customFormat="1" x14ac:dyDescent="0.25">
      <c r="A254" s="13" t="s">
        <v>33</v>
      </c>
      <c r="B254" s="518"/>
      <c r="C254" s="518"/>
    </row>
    <row r="255" spans="1:3" s="12" customFormat="1" x14ac:dyDescent="0.25">
      <c r="A255" s="13" t="s">
        <v>11</v>
      </c>
      <c r="B255" s="518">
        <v>210000</v>
      </c>
      <c r="C255" s="518">
        <v>184666.84</v>
      </c>
    </row>
    <row r="256" spans="1:3" s="12" customFormat="1" x14ac:dyDescent="0.25">
      <c r="A256" s="13" t="s">
        <v>12</v>
      </c>
      <c r="B256" s="518">
        <v>969227.02</v>
      </c>
      <c r="C256" s="518">
        <v>876036.73999999987</v>
      </c>
    </row>
    <row r="257" spans="1:3" s="12" customFormat="1" x14ac:dyDescent="0.25">
      <c r="A257" s="13" t="s">
        <v>72</v>
      </c>
      <c r="B257" s="518">
        <v>98027.28</v>
      </c>
      <c r="C257" s="518">
        <v>98027.28</v>
      </c>
    </row>
    <row r="258" spans="1:3" s="12" customFormat="1" x14ac:dyDescent="0.25">
      <c r="A258" s="10" t="s">
        <v>5</v>
      </c>
      <c r="B258" s="518"/>
      <c r="C258" s="518"/>
    </row>
    <row r="259" spans="1:3" s="12" customFormat="1" ht="25.5" x14ac:dyDescent="0.25">
      <c r="A259" s="10" t="s">
        <v>6</v>
      </c>
      <c r="B259" s="518">
        <v>7871572.79</v>
      </c>
      <c r="C259" s="518">
        <v>7736180.21</v>
      </c>
    </row>
    <row r="260" spans="1:3" s="12" customFormat="1" ht="25.5" x14ac:dyDescent="0.25">
      <c r="A260" s="10" t="s">
        <v>7</v>
      </c>
      <c r="B260" s="518">
        <v>3504421.27</v>
      </c>
      <c r="C260" s="518">
        <v>3482669.85</v>
      </c>
    </row>
    <row r="261" spans="1:3" s="12" customFormat="1" x14ac:dyDescent="0.25">
      <c r="A261" s="6" t="s">
        <v>37</v>
      </c>
      <c r="B261" s="518">
        <v>0</v>
      </c>
      <c r="C261" s="528"/>
    </row>
    <row r="262" spans="1:3" s="12" customFormat="1" x14ac:dyDescent="0.25">
      <c r="A262" s="6" t="s">
        <v>121</v>
      </c>
      <c r="B262" s="518">
        <v>48531</v>
      </c>
      <c r="C262" s="528">
        <v>45596</v>
      </c>
    </row>
    <row r="263" spans="1:3" s="12" customFormat="1" x14ac:dyDescent="0.25">
      <c r="A263" s="6" t="s">
        <v>120</v>
      </c>
      <c r="B263" s="518">
        <v>1919</v>
      </c>
      <c r="C263" s="528">
        <v>1919</v>
      </c>
    </row>
    <row r="264" spans="1:3" s="12" customFormat="1" x14ac:dyDescent="0.25">
      <c r="A264" s="14"/>
      <c r="B264" s="14"/>
      <c r="C264" s="14"/>
    </row>
    <row r="265" spans="1:3" s="12" customFormat="1" x14ac:dyDescent="0.25">
      <c r="A265" s="15" t="s">
        <v>0</v>
      </c>
      <c r="B265" s="15" t="s">
        <v>2</v>
      </c>
      <c r="C265" s="15" t="s">
        <v>3</v>
      </c>
    </row>
    <row r="266" spans="1:3" s="12" customFormat="1" x14ac:dyDescent="0.25">
      <c r="A266" s="15" t="s">
        <v>1</v>
      </c>
      <c r="B266" s="15">
        <v>2</v>
      </c>
      <c r="C266" s="15">
        <v>3</v>
      </c>
    </row>
    <row r="267" spans="1:3" s="12" customFormat="1" ht="25.5" x14ac:dyDescent="0.25">
      <c r="A267" s="3" t="s">
        <v>39</v>
      </c>
      <c r="B267" s="8">
        <f>SUM(B269:B284)</f>
        <v>44389800</v>
      </c>
      <c r="C267" s="8">
        <f>SUM(C269:C283)</f>
        <v>39930591.549999997</v>
      </c>
    </row>
    <row r="268" spans="1:3" s="12" customFormat="1" x14ac:dyDescent="0.25">
      <c r="A268" s="10" t="s">
        <v>4</v>
      </c>
      <c r="B268" s="11"/>
      <c r="C268" s="11"/>
    </row>
    <row r="269" spans="1:3" s="12" customFormat="1" x14ac:dyDescent="0.25">
      <c r="A269" s="33" t="s">
        <v>8</v>
      </c>
      <c r="B269" s="528">
        <v>23977400</v>
      </c>
      <c r="C269" s="528">
        <v>21808944.100000001</v>
      </c>
    </row>
    <row r="270" spans="1:3" s="12" customFormat="1" x14ac:dyDescent="0.25">
      <c r="A270" s="33" t="s">
        <v>103</v>
      </c>
      <c r="B270" s="528">
        <v>1200</v>
      </c>
      <c r="C270" s="528">
        <v>1200</v>
      </c>
    </row>
    <row r="271" spans="1:3" s="12" customFormat="1" x14ac:dyDescent="0.25">
      <c r="A271" s="33" t="s">
        <v>9</v>
      </c>
      <c r="B271" s="528">
        <v>7148038</v>
      </c>
      <c r="C271" s="528">
        <v>6500052.6500000004</v>
      </c>
    </row>
    <row r="272" spans="1:3" s="12" customFormat="1" x14ac:dyDescent="0.25">
      <c r="A272" s="33" t="s">
        <v>10</v>
      </c>
      <c r="B272" s="528">
        <v>69222</v>
      </c>
      <c r="C272" s="528">
        <v>61831.11</v>
      </c>
    </row>
    <row r="273" spans="1:3" s="12" customFormat="1" x14ac:dyDescent="0.25">
      <c r="A273" s="33" t="s">
        <v>66</v>
      </c>
      <c r="B273" s="528"/>
      <c r="C273" s="528"/>
    </row>
    <row r="274" spans="1:3" s="12" customFormat="1" x14ac:dyDescent="0.25">
      <c r="A274" s="33" t="s">
        <v>15</v>
      </c>
      <c r="B274" s="528">
        <v>122786.33</v>
      </c>
      <c r="C274" s="528">
        <v>86026.26999999999</v>
      </c>
    </row>
    <row r="275" spans="1:3" s="12" customFormat="1" ht="23.25" x14ac:dyDescent="0.25">
      <c r="A275" s="33" t="s">
        <v>104</v>
      </c>
      <c r="B275" s="528"/>
      <c r="C275" s="528"/>
    </row>
    <row r="276" spans="1:3" s="12" customFormat="1" x14ac:dyDescent="0.25">
      <c r="A276" s="33" t="s">
        <v>11</v>
      </c>
      <c r="B276" s="528">
        <v>522684.9</v>
      </c>
      <c r="C276" s="528">
        <v>508363.8</v>
      </c>
    </row>
    <row r="277" spans="1:3" s="12" customFormat="1" x14ac:dyDescent="0.25">
      <c r="A277" s="33" t="s">
        <v>12</v>
      </c>
      <c r="B277" s="528">
        <v>657128.43000000005</v>
      </c>
      <c r="C277" s="528">
        <v>609983.98</v>
      </c>
    </row>
    <row r="278" spans="1:3" s="12" customFormat="1" x14ac:dyDescent="0.25">
      <c r="A278" s="33" t="s">
        <v>147</v>
      </c>
      <c r="B278" s="528">
        <v>14562</v>
      </c>
      <c r="C278" s="528">
        <v>14562</v>
      </c>
    </row>
    <row r="279" spans="1:3" s="12" customFormat="1" x14ac:dyDescent="0.25">
      <c r="A279" s="33" t="s">
        <v>72</v>
      </c>
      <c r="B279" s="528">
        <v>56581.79</v>
      </c>
      <c r="C279" s="528">
        <v>56581.79</v>
      </c>
    </row>
    <row r="280" spans="1:3" s="12" customFormat="1" x14ac:dyDescent="0.25">
      <c r="A280" s="33" t="s">
        <v>148</v>
      </c>
      <c r="B280" s="528"/>
      <c r="C280" s="528">
        <v>26652.69</v>
      </c>
    </row>
    <row r="281" spans="1:3" s="12" customFormat="1" x14ac:dyDescent="0.25">
      <c r="A281" s="33" t="s">
        <v>5</v>
      </c>
      <c r="B281" s="528">
        <v>46100</v>
      </c>
      <c r="C281" s="528">
        <v>43175</v>
      </c>
    </row>
    <row r="282" spans="1:3" s="12" customFormat="1" ht="23.25" x14ac:dyDescent="0.25">
      <c r="A282" s="33" t="s">
        <v>6</v>
      </c>
      <c r="B282" s="528">
        <v>7772609.9100000001</v>
      </c>
      <c r="C282" s="528">
        <v>7772609.9100000001</v>
      </c>
    </row>
    <row r="283" spans="1:3" s="12" customFormat="1" ht="23.25" x14ac:dyDescent="0.25">
      <c r="A283" s="33" t="s">
        <v>7</v>
      </c>
      <c r="B283" s="528">
        <v>4001486.64</v>
      </c>
      <c r="C283" s="528">
        <v>2440608.25</v>
      </c>
    </row>
    <row r="284" spans="1:3" s="12" customFormat="1" x14ac:dyDescent="0.25">
      <c r="A284" s="14"/>
      <c r="B284" s="14"/>
      <c r="C284" s="14"/>
    </row>
    <row r="285" spans="1:3" s="12" customFormat="1" x14ac:dyDescent="0.25">
      <c r="A285" s="27" t="s">
        <v>0</v>
      </c>
      <c r="B285" s="27" t="s">
        <v>2</v>
      </c>
      <c r="C285" s="27" t="s">
        <v>3</v>
      </c>
    </row>
    <row r="286" spans="1:3" s="12" customFormat="1" ht="15.75" thickBot="1" x14ac:dyDescent="0.3">
      <c r="A286" s="27" t="s">
        <v>1</v>
      </c>
      <c r="B286" s="28" t="s">
        <v>40</v>
      </c>
      <c r="C286" s="28" t="s">
        <v>41</v>
      </c>
    </row>
    <row r="287" spans="1:3" s="12" customFormat="1" x14ac:dyDescent="0.25">
      <c r="A287" s="29" t="s">
        <v>42</v>
      </c>
      <c r="B287" s="81">
        <f>SUM(B289:B303)</f>
        <v>104158400.00000001</v>
      </c>
      <c r="C287" s="81">
        <f>SUM(C289:C303)</f>
        <v>90846667.579999998</v>
      </c>
    </row>
    <row r="288" spans="1:3" s="12" customFormat="1" x14ac:dyDescent="0.25">
      <c r="A288" s="31" t="s">
        <v>4</v>
      </c>
      <c r="B288" s="82"/>
      <c r="C288" s="82"/>
    </row>
    <row r="289" spans="1:3" s="12" customFormat="1" x14ac:dyDescent="0.25">
      <c r="A289" s="378" t="s">
        <v>8</v>
      </c>
      <c r="B289" s="541">
        <v>32818392</v>
      </c>
      <c r="C289" s="541">
        <v>29087587.879999999</v>
      </c>
    </row>
    <row r="290" spans="1:3" s="12" customFormat="1" x14ac:dyDescent="0.25">
      <c r="A290" s="378" t="s">
        <v>13</v>
      </c>
      <c r="B290" s="541">
        <v>246400</v>
      </c>
      <c r="C290" s="541">
        <v>243800</v>
      </c>
    </row>
    <row r="291" spans="1:3" s="12" customFormat="1" x14ac:dyDescent="0.25">
      <c r="A291" s="378" t="s">
        <v>9</v>
      </c>
      <c r="B291" s="541">
        <v>9911154</v>
      </c>
      <c r="C291" s="541">
        <v>8591551.2799999993</v>
      </c>
    </row>
    <row r="292" spans="1:3" s="12" customFormat="1" x14ac:dyDescent="0.25">
      <c r="A292" s="378" t="s">
        <v>10</v>
      </c>
      <c r="B292" s="541">
        <v>351433.32</v>
      </c>
      <c r="C292" s="541">
        <v>303923.34000000003</v>
      </c>
    </row>
    <row r="293" spans="1:3" s="12" customFormat="1" ht="23.25" x14ac:dyDescent="0.25">
      <c r="A293" s="378" t="s">
        <v>124</v>
      </c>
      <c r="B293" s="541">
        <v>67806.899999999994</v>
      </c>
      <c r="C293" s="541">
        <v>67806.899999999994</v>
      </c>
    </row>
    <row r="294" spans="1:3" s="12" customFormat="1" x14ac:dyDescent="0.25">
      <c r="A294" s="378" t="s">
        <v>15</v>
      </c>
      <c r="B294" s="541">
        <v>1591451.15</v>
      </c>
      <c r="C294" s="541">
        <v>1251521.73</v>
      </c>
    </row>
    <row r="295" spans="1:3" s="12" customFormat="1" x14ac:dyDescent="0.25">
      <c r="A295" s="378" t="s">
        <v>91</v>
      </c>
      <c r="B295" s="541">
        <v>90000</v>
      </c>
      <c r="C295" s="541">
        <v>90000</v>
      </c>
    </row>
    <row r="296" spans="1:3" s="12" customFormat="1" x14ac:dyDescent="0.25">
      <c r="A296" s="378" t="s">
        <v>11</v>
      </c>
      <c r="B296" s="541">
        <v>6240427.6600000001</v>
      </c>
      <c r="C296" s="541">
        <v>5683419.0199999996</v>
      </c>
    </row>
    <row r="297" spans="1:3" s="12" customFormat="1" x14ac:dyDescent="0.25">
      <c r="A297" s="378" t="s">
        <v>12</v>
      </c>
      <c r="B297" s="541">
        <v>34708329.68</v>
      </c>
      <c r="C297" s="541">
        <v>31064730.18</v>
      </c>
    </row>
    <row r="298" spans="1:3" s="12" customFormat="1" ht="23.25" x14ac:dyDescent="0.25">
      <c r="A298" s="378" t="s">
        <v>125</v>
      </c>
      <c r="B298" s="541">
        <v>22633.5</v>
      </c>
      <c r="C298" s="541">
        <v>18299.939999999999</v>
      </c>
    </row>
    <row r="299" spans="1:3" s="12" customFormat="1" ht="15" customHeight="1" x14ac:dyDescent="0.25">
      <c r="A299" s="378" t="s">
        <v>86</v>
      </c>
      <c r="B299" s="541">
        <v>29000</v>
      </c>
      <c r="C299" s="541">
        <v>25964.04</v>
      </c>
    </row>
    <row r="300" spans="1:3" s="12" customFormat="1" x14ac:dyDescent="0.25">
      <c r="A300" s="396"/>
      <c r="B300" s="541"/>
      <c r="C300" s="541"/>
    </row>
    <row r="301" spans="1:3" s="12" customFormat="1" x14ac:dyDescent="0.25">
      <c r="A301" s="397" t="s">
        <v>5</v>
      </c>
      <c r="B301" s="541">
        <v>170752</v>
      </c>
      <c r="C301" s="541">
        <v>142853.12</v>
      </c>
    </row>
    <row r="302" spans="1:3" s="12" customFormat="1" ht="25.5" x14ac:dyDescent="0.25">
      <c r="A302" s="377" t="s">
        <v>6</v>
      </c>
      <c r="B302" s="541">
        <v>11925399.060000001</v>
      </c>
      <c r="C302" s="541">
        <v>9845899.0600000005</v>
      </c>
    </row>
    <row r="303" spans="1:3" s="12" customFormat="1" ht="26.25" thickBot="1" x14ac:dyDescent="0.3">
      <c r="A303" s="398" t="s">
        <v>7</v>
      </c>
      <c r="B303" s="541">
        <v>5985220.7300000004</v>
      </c>
      <c r="C303" s="541">
        <v>4429311.09</v>
      </c>
    </row>
    <row r="304" spans="1:3" s="12" customFormat="1" x14ac:dyDescent="0.25">
      <c r="A304" s="309"/>
      <c r="B304" s="300"/>
      <c r="C304" s="300"/>
    </row>
    <row r="305" spans="1:6" s="12" customFormat="1" x14ac:dyDescent="0.25">
      <c r="A305" s="27" t="s">
        <v>0</v>
      </c>
      <c r="B305" s="27" t="s">
        <v>2</v>
      </c>
      <c r="C305" s="27" t="s">
        <v>3</v>
      </c>
    </row>
    <row r="306" spans="1:6" s="12" customFormat="1" ht="15.75" thickBot="1" x14ac:dyDescent="0.3">
      <c r="A306" s="27" t="s">
        <v>1</v>
      </c>
      <c r="B306" s="28" t="s">
        <v>40</v>
      </c>
      <c r="C306" s="28" t="s">
        <v>41</v>
      </c>
    </row>
    <row r="307" spans="1:6" s="12" customFormat="1" x14ac:dyDescent="0.25">
      <c r="A307" s="42" t="s">
        <v>45</v>
      </c>
      <c r="B307" s="87">
        <f>SUM(B309:B320)</f>
        <v>118626700</v>
      </c>
      <c r="C307" s="87">
        <f>SUM(C309:C320)</f>
        <v>96787479.530000016</v>
      </c>
    </row>
    <row r="308" spans="1:6" s="12" customFormat="1" x14ac:dyDescent="0.25">
      <c r="A308" s="44" t="s">
        <v>4</v>
      </c>
      <c r="B308" s="88"/>
      <c r="C308" s="88"/>
    </row>
    <row r="309" spans="1:6" s="12" customFormat="1" x14ac:dyDescent="0.25">
      <c r="A309" s="519" t="s">
        <v>8</v>
      </c>
      <c r="B309" s="536">
        <v>20135430</v>
      </c>
      <c r="C309" s="538">
        <v>15792848.59</v>
      </c>
    </row>
    <row r="310" spans="1:6" s="12" customFormat="1" x14ac:dyDescent="0.25">
      <c r="A310" s="519" t="s">
        <v>13</v>
      </c>
      <c r="B310" s="537"/>
      <c r="C310" s="535"/>
    </row>
    <row r="311" spans="1:6" s="12" customFormat="1" x14ac:dyDescent="0.25">
      <c r="A311" s="519" t="s">
        <v>9</v>
      </c>
      <c r="B311" s="537">
        <v>6080899</v>
      </c>
      <c r="C311" s="535">
        <v>4587576.24</v>
      </c>
    </row>
    <row r="312" spans="1:6" s="12" customFormat="1" x14ac:dyDescent="0.25">
      <c r="A312" s="519" t="s">
        <v>10</v>
      </c>
      <c r="B312" s="537">
        <v>102486</v>
      </c>
      <c r="C312" s="535">
        <v>80943.86</v>
      </c>
    </row>
    <row r="313" spans="1:6" s="12" customFormat="1" ht="23.25" x14ac:dyDescent="0.25">
      <c r="A313" s="519" t="s">
        <v>14</v>
      </c>
      <c r="B313" s="537"/>
      <c r="C313" s="535"/>
    </row>
    <row r="314" spans="1:6" s="12" customFormat="1" x14ac:dyDescent="0.25">
      <c r="A314" s="519" t="s">
        <v>21</v>
      </c>
      <c r="B314" s="537">
        <v>364200</v>
      </c>
      <c r="C314" s="535">
        <v>216926.41</v>
      </c>
    </row>
    <row r="315" spans="1:6" s="12" customFormat="1" x14ac:dyDescent="0.25">
      <c r="A315" s="519" t="s">
        <v>11</v>
      </c>
      <c r="B315" s="537">
        <v>32568249.629999999</v>
      </c>
      <c r="C315" s="535">
        <v>29733122.25</v>
      </c>
    </row>
    <row r="316" spans="1:6" s="12" customFormat="1" x14ac:dyDescent="0.25">
      <c r="A316" s="519" t="s">
        <v>12</v>
      </c>
      <c r="B316" s="537">
        <v>25150143.43</v>
      </c>
      <c r="C316" s="535">
        <v>17730075.43</v>
      </c>
    </row>
    <row r="317" spans="1:6" s="12" customFormat="1" x14ac:dyDescent="0.25">
      <c r="A317" s="519" t="s">
        <v>72</v>
      </c>
      <c r="B317" s="536">
        <v>52544.55</v>
      </c>
      <c r="C317" s="538">
        <v>32345.11</v>
      </c>
    </row>
    <row r="318" spans="1:6" s="12" customFormat="1" x14ac:dyDescent="0.25">
      <c r="A318" s="520" t="s">
        <v>5</v>
      </c>
      <c r="B318" s="537">
        <v>10728237.16</v>
      </c>
      <c r="C318" s="535">
        <v>7942536</v>
      </c>
      <c r="F318" s="496"/>
    </row>
    <row r="319" spans="1:6" s="12" customFormat="1" ht="25.5" x14ac:dyDescent="0.25">
      <c r="A319" s="520" t="s">
        <v>6</v>
      </c>
      <c r="B319" s="536">
        <v>19505364.600000001</v>
      </c>
      <c r="C319" s="538">
        <v>17075149.600000001</v>
      </c>
      <c r="F319" s="496"/>
    </row>
    <row r="320" spans="1:6" s="12" customFormat="1" ht="25.5" x14ac:dyDescent="0.25">
      <c r="A320" s="520" t="s">
        <v>7</v>
      </c>
      <c r="B320" s="537">
        <v>3939145.63</v>
      </c>
      <c r="C320" s="535">
        <v>3595956.04</v>
      </c>
    </row>
    <row r="321" spans="1:3" s="12" customFormat="1" x14ac:dyDescent="0.25">
      <c r="A321" s="311"/>
      <c r="B321" s="312"/>
      <c r="C321" s="312"/>
    </row>
    <row r="322" spans="1:3" s="12" customFormat="1" x14ac:dyDescent="0.25">
      <c r="A322" s="27" t="s">
        <v>0</v>
      </c>
      <c r="B322" s="27" t="s">
        <v>2</v>
      </c>
      <c r="C322" s="27" t="s">
        <v>3</v>
      </c>
    </row>
    <row r="323" spans="1:3" s="12" customFormat="1" ht="15.75" thickBot="1" x14ac:dyDescent="0.3">
      <c r="A323" s="27" t="s">
        <v>1</v>
      </c>
      <c r="B323" s="28" t="s">
        <v>40</v>
      </c>
      <c r="C323" s="28" t="s">
        <v>41</v>
      </c>
    </row>
    <row r="324" spans="1:3" s="12" customFormat="1" x14ac:dyDescent="0.25">
      <c r="A324" s="3" t="s">
        <v>46</v>
      </c>
      <c r="B324" s="43">
        <f>SUM(B326:B337)</f>
        <v>10525799.999999998</v>
      </c>
      <c r="C324" s="43">
        <f>SUM(C326:C337)</f>
        <v>9531787.7051799987</v>
      </c>
    </row>
    <row r="325" spans="1:3" s="12" customFormat="1" x14ac:dyDescent="0.25">
      <c r="A325" s="10" t="s">
        <v>4</v>
      </c>
      <c r="B325" s="50"/>
      <c r="C325" s="50"/>
    </row>
    <row r="326" spans="1:3" s="12" customFormat="1" x14ac:dyDescent="0.25">
      <c r="A326" s="13" t="s">
        <v>8</v>
      </c>
      <c r="B326" s="51">
        <v>5838928</v>
      </c>
      <c r="C326" s="51">
        <v>5323983.5100000007</v>
      </c>
    </row>
    <row r="327" spans="1:3" s="12" customFormat="1" x14ac:dyDescent="0.25">
      <c r="A327" s="13" t="s">
        <v>9</v>
      </c>
      <c r="B327" s="51">
        <v>1752484.26</v>
      </c>
      <c r="C327" s="51">
        <v>1594691.5651800002</v>
      </c>
    </row>
    <row r="328" spans="1:3" s="12" customFormat="1" x14ac:dyDescent="0.25">
      <c r="A328" s="13" t="s">
        <v>151</v>
      </c>
      <c r="B328" s="51">
        <v>16948.740000000002</v>
      </c>
      <c r="C328" s="51">
        <v>16948.740000000002</v>
      </c>
    </row>
    <row r="329" spans="1:3" s="12" customFormat="1" x14ac:dyDescent="0.25">
      <c r="A329" s="13" t="s">
        <v>10</v>
      </c>
      <c r="B329" s="51">
        <v>54200</v>
      </c>
      <c r="C329" s="51">
        <v>47683.42</v>
      </c>
    </row>
    <row r="330" spans="1:3" s="12" customFormat="1" x14ac:dyDescent="0.25">
      <c r="A330" s="13" t="s">
        <v>44</v>
      </c>
      <c r="B330" s="51"/>
      <c r="C330" s="51"/>
    </row>
    <row r="331" spans="1:3" s="12" customFormat="1" x14ac:dyDescent="0.25">
      <c r="A331" s="13" t="s">
        <v>15</v>
      </c>
      <c r="B331" s="51">
        <v>129039.05</v>
      </c>
      <c r="C331" s="51">
        <v>84073.81</v>
      </c>
    </row>
    <row r="332" spans="1:3" s="12" customFormat="1" x14ac:dyDescent="0.25">
      <c r="A332" s="13" t="s">
        <v>11</v>
      </c>
      <c r="B332" s="51">
        <v>669892.81999999995</v>
      </c>
      <c r="C332" s="51">
        <v>636215.38</v>
      </c>
    </row>
    <row r="333" spans="1:3" s="12" customFormat="1" x14ac:dyDescent="0.25">
      <c r="A333" s="13" t="s">
        <v>12</v>
      </c>
      <c r="B333" s="51">
        <v>1907630.95</v>
      </c>
      <c r="C333" s="51">
        <v>1673436.4</v>
      </c>
    </row>
    <row r="334" spans="1:3" s="12" customFormat="1" x14ac:dyDescent="0.25">
      <c r="A334" s="13" t="s">
        <v>72</v>
      </c>
      <c r="B334" s="51">
        <v>9975</v>
      </c>
      <c r="C334" s="51">
        <v>9975</v>
      </c>
    </row>
    <row r="335" spans="1:3" s="12" customFormat="1" x14ac:dyDescent="0.25">
      <c r="A335" s="10" t="s">
        <v>5</v>
      </c>
      <c r="B335" s="51">
        <v>1500</v>
      </c>
      <c r="C335" s="51"/>
    </row>
    <row r="336" spans="1:3" s="12" customFormat="1" ht="25.5" x14ac:dyDescent="0.25">
      <c r="A336" s="10" t="s">
        <v>6</v>
      </c>
      <c r="B336" s="51">
        <v>22577.35</v>
      </c>
      <c r="C336" s="51">
        <v>22577.35</v>
      </c>
    </row>
    <row r="337" spans="1:3" s="12" customFormat="1" ht="25.5" x14ac:dyDescent="0.25">
      <c r="A337" s="10" t="s">
        <v>7</v>
      </c>
      <c r="B337" s="51">
        <v>122623.83</v>
      </c>
      <c r="C337" s="51">
        <v>122202.53</v>
      </c>
    </row>
    <row r="338" spans="1:3" s="12" customFormat="1" x14ac:dyDescent="0.25">
      <c r="A338" s="272"/>
      <c r="B338" s="313"/>
      <c r="C338" s="313"/>
    </row>
    <row r="339" spans="1:3" s="12" customFormat="1" x14ac:dyDescent="0.25">
      <c r="A339" s="27" t="s">
        <v>0</v>
      </c>
      <c r="B339" s="27" t="s">
        <v>2</v>
      </c>
      <c r="C339" s="27" t="s">
        <v>3</v>
      </c>
    </row>
    <row r="340" spans="1:3" s="12" customFormat="1" ht="15.75" thickBot="1" x14ac:dyDescent="0.3">
      <c r="A340" s="27" t="s">
        <v>1</v>
      </c>
      <c r="B340" s="28" t="s">
        <v>40</v>
      </c>
      <c r="C340" s="28" t="s">
        <v>41</v>
      </c>
    </row>
    <row r="341" spans="1:3" s="12" customFormat="1" x14ac:dyDescent="0.25">
      <c r="A341" s="29" t="s">
        <v>48</v>
      </c>
      <c r="B341" s="43">
        <f>SUM(B343:B354)</f>
        <v>18229300</v>
      </c>
      <c r="C341" s="43">
        <f>SUM(C343:C354)</f>
        <v>16942289.550000001</v>
      </c>
    </row>
    <row r="342" spans="1:3" s="12" customFormat="1" x14ac:dyDescent="0.25">
      <c r="A342" s="55" t="s">
        <v>4</v>
      </c>
      <c r="B342" s="90"/>
      <c r="C342" s="90"/>
    </row>
    <row r="343" spans="1:3" s="12" customFormat="1" x14ac:dyDescent="0.25">
      <c r="A343" s="10" t="s">
        <v>8</v>
      </c>
      <c r="B343" s="51">
        <v>9482800</v>
      </c>
      <c r="C343" s="51">
        <v>8610861.4000000004</v>
      </c>
    </row>
    <row r="344" spans="1:3" s="12" customFormat="1" x14ac:dyDescent="0.25">
      <c r="A344" s="10" t="s">
        <v>116</v>
      </c>
      <c r="B344" s="51">
        <v>2400</v>
      </c>
      <c r="C344" s="51">
        <v>2400</v>
      </c>
    </row>
    <row r="345" spans="1:3" s="12" customFormat="1" ht="25.5" x14ac:dyDescent="0.25">
      <c r="A345" s="10" t="s">
        <v>117</v>
      </c>
      <c r="B345" s="51">
        <v>2838800</v>
      </c>
      <c r="C345" s="51">
        <v>2569902.15</v>
      </c>
    </row>
    <row r="346" spans="1:3" s="12" customFormat="1" x14ac:dyDescent="0.25">
      <c r="A346" s="10" t="s">
        <v>10</v>
      </c>
      <c r="B346" s="51">
        <v>86000</v>
      </c>
      <c r="C346" s="51">
        <v>83133</v>
      </c>
    </row>
    <row r="347" spans="1:3" s="12" customFormat="1" x14ac:dyDescent="0.25">
      <c r="A347" s="10" t="s">
        <v>44</v>
      </c>
      <c r="B347" s="51">
        <v>0</v>
      </c>
      <c r="C347" s="51"/>
    </row>
    <row r="348" spans="1:3" s="12" customFormat="1" x14ac:dyDescent="0.25">
      <c r="A348" s="10" t="s">
        <v>15</v>
      </c>
      <c r="B348" s="51">
        <v>430000</v>
      </c>
      <c r="C348" s="51">
        <v>308060.90999999997</v>
      </c>
    </row>
    <row r="349" spans="1:3" s="12" customFormat="1" x14ac:dyDescent="0.25">
      <c r="A349" s="10" t="s">
        <v>11</v>
      </c>
      <c r="B349" s="51">
        <v>2867112.44</v>
      </c>
      <c r="C349" s="51">
        <v>2848059.77</v>
      </c>
    </row>
    <row r="350" spans="1:3" s="12" customFormat="1" x14ac:dyDescent="0.25">
      <c r="A350" s="10" t="s">
        <v>12</v>
      </c>
      <c r="B350" s="51">
        <v>835822</v>
      </c>
      <c r="C350" s="51">
        <v>834477.76</v>
      </c>
    </row>
    <row r="351" spans="1:3" s="12" customFormat="1" ht="25.5" x14ac:dyDescent="0.25">
      <c r="A351" s="10" t="s">
        <v>118</v>
      </c>
      <c r="B351" s="51">
        <v>1955.92</v>
      </c>
      <c r="C351" s="51">
        <v>1955.92</v>
      </c>
    </row>
    <row r="352" spans="1:3" s="12" customFormat="1" x14ac:dyDescent="0.25">
      <c r="A352" s="10" t="s">
        <v>5</v>
      </c>
      <c r="B352" s="51">
        <v>3012</v>
      </c>
      <c r="C352" s="51">
        <v>2041</v>
      </c>
    </row>
    <row r="353" spans="1:3" s="12" customFormat="1" x14ac:dyDescent="0.25">
      <c r="A353" s="10" t="s">
        <v>87</v>
      </c>
      <c r="B353" s="51">
        <v>420461.95</v>
      </c>
      <c r="C353" s="51">
        <v>420461.95</v>
      </c>
    </row>
    <row r="354" spans="1:3" x14ac:dyDescent="0.25">
      <c r="A354" s="10" t="s">
        <v>88</v>
      </c>
      <c r="B354" s="51">
        <v>1260935.69</v>
      </c>
      <c r="C354" s="51">
        <v>1260935.69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2"/>
  <sheetViews>
    <sheetView zoomScaleNormal="100" workbookViewId="0">
      <selection activeCell="F11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4" width="12.42578125" style="7" bestFit="1" customWidth="1"/>
    <col min="5" max="130" width="9.140625" style="7"/>
    <col min="131" max="131" width="20.140625" style="7" customWidth="1"/>
    <col min="132" max="132" width="4" style="7" customWidth="1"/>
    <col min="133" max="133" width="19.5703125" style="7" customWidth="1"/>
    <col min="134" max="141" width="11" style="7" customWidth="1"/>
    <col min="142" max="386" width="9.140625" style="7"/>
    <col min="387" max="387" width="20.140625" style="7" customWidth="1"/>
    <col min="388" max="388" width="4" style="7" customWidth="1"/>
    <col min="389" max="389" width="19.5703125" style="7" customWidth="1"/>
    <col min="390" max="397" width="11" style="7" customWidth="1"/>
    <col min="398" max="642" width="9.140625" style="7"/>
    <col min="643" max="643" width="20.140625" style="7" customWidth="1"/>
    <col min="644" max="644" width="4" style="7" customWidth="1"/>
    <col min="645" max="645" width="19.5703125" style="7" customWidth="1"/>
    <col min="646" max="653" width="11" style="7" customWidth="1"/>
    <col min="654" max="898" width="9.140625" style="7"/>
    <col min="899" max="899" width="20.140625" style="7" customWidth="1"/>
    <col min="900" max="900" width="4" style="7" customWidth="1"/>
    <col min="901" max="901" width="19.5703125" style="7" customWidth="1"/>
    <col min="902" max="909" width="11" style="7" customWidth="1"/>
    <col min="910" max="1154" width="9.140625" style="7"/>
    <col min="1155" max="1155" width="20.140625" style="7" customWidth="1"/>
    <col min="1156" max="1156" width="4" style="7" customWidth="1"/>
    <col min="1157" max="1157" width="19.5703125" style="7" customWidth="1"/>
    <col min="1158" max="1165" width="11" style="7" customWidth="1"/>
    <col min="1166" max="1410" width="9.140625" style="7"/>
    <col min="1411" max="1411" width="20.140625" style="7" customWidth="1"/>
    <col min="1412" max="1412" width="4" style="7" customWidth="1"/>
    <col min="1413" max="1413" width="19.5703125" style="7" customWidth="1"/>
    <col min="1414" max="1421" width="11" style="7" customWidth="1"/>
    <col min="1422" max="1666" width="9.140625" style="7"/>
    <col min="1667" max="1667" width="20.140625" style="7" customWidth="1"/>
    <col min="1668" max="1668" width="4" style="7" customWidth="1"/>
    <col min="1669" max="1669" width="19.5703125" style="7" customWidth="1"/>
    <col min="1670" max="1677" width="11" style="7" customWidth="1"/>
    <col min="1678" max="1922" width="9.140625" style="7"/>
    <col min="1923" max="1923" width="20.140625" style="7" customWidth="1"/>
    <col min="1924" max="1924" width="4" style="7" customWidth="1"/>
    <col min="1925" max="1925" width="19.5703125" style="7" customWidth="1"/>
    <col min="1926" max="1933" width="11" style="7" customWidth="1"/>
    <col min="1934" max="2178" width="9.140625" style="7"/>
    <col min="2179" max="2179" width="20.140625" style="7" customWidth="1"/>
    <col min="2180" max="2180" width="4" style="7" customWidth="1"/>
    <col min="2181" max="2181" width="19.5703125" style="7" customWidth="1"/>
    <col min="2182" max="2189" width="11" style="7" customWidth="1"/>
    <col min="2190" max="2434" width="9.140625" style="7"/>
    <col min="2435" max="2435" width="20.140625" style="7" customWidth="1"/>
    <col min="2436" max="2436" width="4" style="7" customWidth="1"/>
    <col min="2437" max="2437" width="19.5703125" style="7" customWidth="1"/>
    <col min="2438" max="2445" width="11" style="7" customWidth="1"/>
    <col min="2446" max="2690" width="9.140625" style="7"/>
    <col min="2691" max="2691" width="20.140625" style="7" customWidth="1"/>
    <col min="2692" max="2692" width="4" style="7" customWidth="1"/>
    <col min="2693" max="2693" width="19.5703125" style="7" customWidth="1"/>
    <col min="2694" max="2701" width="11" style="7" customWidth="1"/>
    <col min="2702" max="2946" width="9.140625" style="7"/>
    <col min="2947" max="2947" width="20.140625" style="7" customWidth="1"/>
    <col min="2948" max="2948" width="4" style="7" customWidth="1"/>
    <col min="2949" max="2949" width="19.5703125" style="7" customWidth="1"/>
    <col min="2950" max="2957" width="11" style="7" customWidth="1"/>
    <col min="2958" max="3202" width="9.140625" style="7"/>
    <col min="3203" max="3203" width="20.140625" style="7" customWidth="1"/>
    <col min="3204" max="3204" width="4" style="7" customWidth="1"/>
    <col min="3205" max="3205" width="19.5703125" style="7" customWidth="1"/>
    <col min="3206" max="3213" width="11" style="7" customWidth="1"/>
    <col min="3214" max="3458" width="9.140625" style="7"/>
    <col min="3459" max="3459" width="20.140625" style="7" customWidth="1"/>
    <col min="3460" max="3460" width="4" style="7" customWidth="1"/>
    <col min="3461" max="3461" width="19.5703125" style="7" customWidth="1"/>
    <col min="3462" max="3469" width="11" style="7" customWidth="1"/>
    <col min="3470" max="3714" width="9.140625" style="7"/>
    <col min="3715" max="3715" width="20.140625" style="7" customWidth="1"/>
    <col min="3716" max="3716" width="4" style="7" customWidth="1"/>
    <col min="3717" max="3717" width="19.5703125" style="7" customWidth="1"/>
    <col min="3718" max="3725" width="11" style="7" customWidth="1"/>
    <col min="3726" max="3970" width="9.140625" style="7"/>
    <col min="3971" max="3971" width="20.140625" style="7" customWidth="1"/>
    <col min="3972" max="3972" width="4" style="7" customWidth="1"/>
    <col min="3973" max="3973" width="19.5703125" style="7" customWidth="1"/>
    <col min="3974" max="3981" width="11" style="7" customWidth="1"/>
    <col min="3982" max="4226" width="9.140625" style="7"/>
    <col min="4227" max="4227" width="20.140625" style="7" customWidth="1"/>
    <col min="4228" max="4228" width="4" style="7" customWidth="1"/>
    <col min="4229" max="4229" width="19.5703125" style="7" customWidth="1"/>
    <col min="4230" max="4237" width="11" style="7" customWidth="1"/>
    <col min="4238" max="4482" width="9.140625" style="7"/>
    <col min="4483" max="4483" width="20.140625" style="7" customWidth="1"/>
    <col min="4484" max="4484" width="4" style="7" customWidth="1"/>
    <col min="4485" max="4485" width="19.5703125" style="7" customWidth="1"/>
    <col min="4486" max="4493" width="11" style="7" customWidth="1"/>
    <col min="4494" max="4738" width="9.140625" style="7"/>
    <col min="4739" max="4739" width="20.140625" style="7" customWidth="1"/>
    <col min="4740" max="4740" width="4" style="7" customWidth="1"/>
    <col min="4741" max="4741" width="19.5703125" style="7" customWidth="1"/>
    <col min="4742" max="4749" width="11" style="7" customWidth="1"/>
    <col min="4750" max="4994" width="9.140625" style="7"/>
    <col min="4995" max="4995" width="20.140625" style="7" customWidth="1"/>
    <col min="4996" max="4996" width="4" style="7" customWidth="1"/>
    <col min="4997" max="4997" width="19.5703125" style="7" customWidth="1"/>
    <col min="4998" max="5005" width="11" style="7" customWidth="1"/>
    <col min="5006" max="5250" width="9.140625" style="7"/>
    <col min="5251" max="5251" width="20.140625" style="7" customWidth="1"/>
    <col min="5252" max="5252" width="4" style="7" customWidth="1"/>
    <col min="5253" max="5253" width="19.5703125" style="7" customWidth="1"/>
    <col min="5254" max="5261" width="11" style="7" customWidth="1"/>
    <col min="5262" max="5506" width="9.140625" style="7"/>
    <col min="5507" max="5507" width="20.140625" style="7" customWidth="1"/>
    <col min="5508" max="5508" width="4" style="7" customWidth="1"/>
    <col min="5509" max="5509" width="19.5703125" style="7" customWidth="1"/>
    <col min="5510" max="5517" width="11" style="7" customWidth="1"/>
    <col min="5518" max="5762" width="9.140625" style="7"/>
    <col min="5763" max="5763" width="20.140625" style="7" customWidth="1"/>
    <col min="5764" max="5764" width="4" style="7" customWidth="1"/>
    <col min="5765" max="5765" width="19.5703125" style="7" customWidth="1"/>
    <col min="5766" max="5773" width="11" style="7" customWidth="1"/>
    <col min="5774" max="6018" width="9.140625" style="7"/>
    <col min="6019" max="6019" width="20.140625" style="7" customWidth="1"/>
    <col min="6020" max="6020" width="4" style="7" customWidth="1"/>
    <col min="6021" max="6021" width="19.5703125" style="7" customWidth="1"/>
    <col min="6022" max="6029" width="11" style="7" customWidth="1"/>
    <col min="6030" max="6274" width="9.140625" style="7"/>
    <col min="6275" max="6275" width="20.140625" style="7" customWidth="1"/>
    <col min="6276" max="6276" width="4" style="7" customWidth="1"/>
    <col min="6277" max="6277" width="19.5703125" style="7" customWidth="1"/>
    <col min="6278" max="6285" width="11" style="7" customWidth="1"/>
    <col min="6286" max="6530" width="9.140625" style="7"/>
    <col min="6531" max="6531" width="20.140625" style="7" customWidth="1"/>
    <col min="6532" max="6532" width="4" style="7" customWidth="1"/>
    <col min="6533" max="6533" width="19.5703125" style="7" customWidth="1"/>
    <col min="6534" max="6541" width="11" style="7" customWidth="1"/>
    <col min="6542" max="6786" width="9.140625" style="7"/>
    <col min="6787" max="6787" width="20.140625" style="7" customWidth="1"/>
    <col min="6788" max="6788" width="4" style="7" customWidth="1"/>
    <col min="6789" max="6789" width="19.5703125" style="7" customWidth="1"/>
    <col min="6790" max="6797" width="11" style="7" customWidth="1"/>
    <col min="6798" max="7042" width="9.140625" style="7"/>
    <col min="7043" max="7043" width="20.140625" style="7" customWidth="1"/>
    <col min="7044" max="7044" width="4" style="7" customWidth="1"/>
    <col min="7045" max="7045" width="19.5703125" style="7" customWidth="1"/>
    <col min="7046" max="7053" width="11" style="7" customWidth="1"/>
    <col min="7054" max="7298" width="9.140625" style="7"/>
    <col min="7299" max="7299" width="20.140625" style="7" customWidth="1"/>
    <col min="7300" max="7300" width="4" style="7" customWidth="1"/>
    <col min="7301" max="7301" width="19.5703125" style="7" customWidth="1"/>
    <col min="7302" max="7309" width="11" style="7" customWidth="1"/>
    <col min="7310" max="7554" width="9.140625" style="7"/>
    <col min="7555" max="7555" width="20.140625" style="7" customWidth="1"/>
    <col min="7556" max="7556" width="4" style="7" customWidth="1"/>
    <col min="7557" max="7557" width="19.5703125" style="7" customWidth="1"/>
    <col min="7558" max="7565" width="11" style="7" customWidth="1"/>
    <col min="7566" max="7810" width="9.140625" style="7"/>
    <col min="7811" max="7811" width="20.140625" style="7" customWidth="1"/>
    <col min="7812" max="7812" width="4" style="7" customWidth="1"/>
    <col min="7813" max="7813" width="19.5703125" style="7" customWidth="1"/>
    <col min="7814" max="7821" width="11" style="7" customWidth="1"/>
    <col min="7822" max="8066" width="9.140625" style="7"/>
    <col min="8067" max="8067" width="20.140625" style="7" customWidth="1"/>
    <col min="8068" max="8068" width="4" style="7" customWidth="1"/>
    <col min="8069" max="8069" width="19.5703125" style="7" customWidth="1"/>
    <col min="8070" max="8077" width="11" style="7" customWidth="1"/>
    <col min="8078" max="8322" width="9.140625" style="7"/>
    <col min="8323" max="8323" width="20.140625" style="7" customWidth="1"/>
    <col min="8324" max="8324" width="4" style="7" customWidth="1"/>
    <col min="8325" max="8325" width="19.5703125" style="7" customWidth="1"/>
    <col min="8326" max="8333" width="11" style="7" customWidth="1"/>
    <col min="8334" max="8578" width="9.140625" style="7"/>
    <col min="8579" max="8579" width="20.140625" style="7" customWidth="1"/>
    <col min="8580" max="8580" width="4" style="7" customWidth="1"/>
    <col min="8581" max="8581" width="19.5703125" style="7" customWidth="1"/>
    <col min="8582" max="8589" width="11" style="7" customWidth="1"/>
    <col min="8590" max="8834" width="9.140625" style="7"/>
    <col min="8835" max="8835" width="20.140625" style="7" customWidth="1"/>
    <col min="8836" max="8836" width="4" style="7" customWidth="1"/>
    <col min="8837" max="8837" width="19.5703125" style="7" customWidth="1"/>
    <col min="8838" max="8845" width="11" style="7" customWidth="1"/>
    <col min="8846" max="9090" width="9.140625" style="7"/>
    <col min="9091" max="9091" width="20.140625" style="7" customWidth="1"/>
    <col min="9092" max="9092" width="4" style="7" customWidth="1"/>
    <col min="9093" max="9093" width="19.5703125" style="7" customWidth="1"/>
    <col min="9094" max="9101" width="11" style="7" customWidth="1"/>
    <col min="9102" max="9346" width="9.140625" style="7"/>
    <col min="9347" max="9347" width="20.140625" style="7" customWidth="1"/>
    <col min="9348" max="9348" width="4" style="7" customWidth="1"/>
    <col min="9349" max="9349" width="19.5703125" style="7" customWidth="1"/>
    <col min="9350" max="9357" width="11" style="7" customWidth="1"/>
    <col min="9358" max="9602" width="9.140625" style="7"/>
    <col min="9603" max="9603" width="20.140625" style="7" customWidth="1"/>
    <col min="9604" max="9604" width="4" style="7" customWidth="1"/>
    <col min="9605" max="9605" width="19.5703125" style="7" customWidth="1"/>
    <col min="9606" max="9613" width="11" style="7" customWidth="1"/>
    <col min="9614" max="9858" width="9.140625" style="7"/>
    <col min="9859" max="9859" width="20.140625" style="7" customWidth="1"/>
    <col min="9860" max="9860" width="4" style="7" customWidth="1"/>
    <col min="9861" max="9861" width="19.5703125" style="7" customWidth="1"/>
    <col min="9862" max="9869" width="11" style="7" customWidth="1"/>
    <col min="9870" max="10114" width="9.140625" style="7"/>
    <col min="10115" max="10115" width="20.140625" style="7" customWidth="1"/>
    <col min="10116" max="10116" width="4" style="7" customWidth="1"/>
    <col min="10117" max="10117" width="19.5703125" style="7" customWidth="1"/>
    <col min="10118" max="10125" width="11" style="7" customWidth="1"/>
    <col min="10126" max="10370" width="9.140625" style="7"/>
    <col min="10371" max="10371" width="20.140625" style="7" customWidth="1"/>
    <col min="10372" max="10372" width="4" style="7" customWidth="1"/>
    <col min="10373" max="10373" width="19.5703125" style="7" customWidth="1"/>
    <col min="10374" max="10381" width="11" style="7" customWidth="1"/>
    <col min="10382" max="10626" width="9.140625" style="7"/>
    <col min="10627" max="10627" width="20.140625" style="7" customWidth="1"/>
    <col min="10628" max="10628" width="4" style="7" customWidth="1"/>
    <col min="10629" max="10629" width="19.5703125" style="7" customWidth="1"/>
    <col min="10630" max="10637" width="11" style="7" customWidth="1"/>
    <col min="10638" max="10882" width="9.140625" style="7"/>
    <col min="10883" max="10883" width="20.140625" style="7" customWidth="1"/>
    <col min="10884" max="10884" width="4" style="7" customWidth="1"/>
    <col min="10885" max="10885" width="19.5703125" style="7" customWidth="1"/>
    <col min="10886" max="10893" width="11" style="7" customWidth="1"/>
    <col min="10894" max="11138" width="9.140625" style="7"/>
    <col min="11139" max="11139" width="20.140625" style="7" customWidth="1"/>
    <col min="11140" max="11140" width="4" style="7" customWidth="1"/>
    <col min="11141" max="11141" width="19.5703125" style="7" customWidth="1"/>
    <col min="11142" max="11149" width="11" style="7" customWidth="1"/>
    <col min="11150" max="11394" width="9.140625" style="7"/>
    <col min="11395" max="11395" width="20.140625" style="7" customWidth="1"/>
    <col min="11396" max="11396" width="4" style="7" customWidth="1"/>
    <col min="11397" max="11397" width="19.5703125" style="7" customWidth="1"/>
    <col min="11398" max="11405" width="11" style="7" customWidth="1"/>
    <col min="11406" max="11650" width="9.140625" style="7"/>
    <col min="11651" max="11651" width="20.140625" style="7" customWidth="1"/>
    <col min="11652" max="11652" width="4" style="7" customWidth="1"/>
    <col min="11653" max="11653" width="19.5703125" style="7" customWidth="1"/>
    <col min="11654" max="11661" width="11" style="7" customWidth="1"/>
    <col min="11662" max="11906" width="9.140625" style="7"/>
    <col min="11907" max="11907" width="20.140625" style="7" customWidth="1"/>
    <col min="11908" max="11908" width="4" style="7" customWidth="1"/>
    <col min="11909" max="11909" width="19.5703125" style="7" customWidth="1"/>
    <col min="11910" max="11917" width="11" style="7" customWidth="1"/>
    <col min="11918" max="12162" width="9.140625" style="7"/>
    <col min="12163" max="12163" width="20.140625" style="7" customWidth="1"/>
    <col min="12164" max="12164" width="4" style="7" customWidth="1"/>
    <col min="12165" max="12165" width="19.5703125" style="7" customWidth="1"/>
    <col min="12166" max="12173" width="11" style="7" customWidth="1"/>
    <col min="12174" max="12418" width="9.140625" style="7"/>
    <col min="12419" max="12419" width="20.140625" style="7" customWidth="1"/>
    <col min="12420" max="12420" width="4" style="7" customWidth="1"/>
    <col min="12421" max="12421" width="19.5703125" style="7" customWidth="1"/>
    <col min="12422" max="12429" width="11" style="7" customWidth="1"/>
    <col min="12430" max="12674" width="9.140625" style="7"/>
    <col min="12675" max="12675" width="20.140625" style="7" customWidth="1"/>
    <col min="12676" max="12676" width="4" style="7" customWidth="1"/>
    <col min="12677" max="12677" width="19.5703125" style="7" customWidth="1"/>
    <col min="12678" max="12685" width="11" style="7" customWidth="1"/>
    <col min="12686" max="12930" width="9.140625" style="7"/>
    <col min="12931" max="12931" width="20.140625" style="7" customWidth="1"/>
    <col min="12932" max="12932" width="4" style="7" customWidth="1"/>
    <col min="12933" max="12933" width="19.5703125" style="7" customWidth="1"/>
    <col min="12934" max="12941" width="11" style="7" customWidth="1"/>
    <col min="12942" max="13186" width="9.140625" style="7"/>
    <col min="13187" max="13187" width="20.140625" style="7" customWidth="1"/>
    <col min="13188" max="13188" width="4" style="7" customWidth="1"/>
    <col min="13189" max="13189" width="19.5703125" style="7" customWidth="1"/>
    <col min="13190" max="13197" width="11" style="7" customWidth="1"/>
    <col min="13198" max="13442" width="9.140625" style="7"/>
    <col min="13443" max="13443" width="20.140625" style="7" customWidth="1"/>
    <col min="13444" max="13444" width="4" style="7" customWidth="1"/>
    <col min="13445" max="13445" width="19.5703125" style="7" customWidth="1"/>
    <col min="13446" max="13453" width="11" style="7" customWidth="1"/>
    <col min="13454" max="13698" width="9.140625" style="7"/>
    <col min="13699" max="13699" width="20.140625" style="7" customWidth="1"/>
    <col min="13700" max="13700" width="4" style="7" customWidth="1"/>
    <col min="13701" max="13701" width="19.5703125" style="7" customWidth="1"/>
    <col min="13702" max="13709" width="11" style="7" customWidth="1"/>
    <col min="13710" max="13954" width="9.140625" style="7"/>
    <col min="13955" max="13955" width="20.140625" style="7" customWidth="1"/>
    <col min="13956" max="13956" width="4" style="7" customWidth="1"/>
    <col min="13957" max="13957" width="19.5703125" style="7" customWidth="1"/>
    <col min="13958" max="13965" width="11" style="7" customWidth="1"/>
    <col min="13966" max="14210" width="9.140625" style="7"/>
    <col min="14211" max="14211" width="20.140625" style="7" customWidth="1"/>
    <col min="14212" max="14212" width="4" style="7" customWidth="1"/>
    <col min="14213" max="14213" width="19.5703125" style="7" customWidth="1"/>
    <col min="14214" max="14221" width="11" style="7" customWidth="1"/>
    <col min="14222" max="14466" width="9.140625" style="7"/>
    <col min="14467" max="14467" width="20.140625" style="7" customWidth="1"/>
    <col min="14468" max="14468" width="4" style="7" customWidth="1"/>
    <col min="14469" max="14469" width="19.5703125" style="7" customWidth="1"/>
    <col min="14470" max="14477" width="11" style="7" customWidth="1"/>
    <col min="14478" max="14722" width="9.140625" style="7"/>
    <col min="14723" max="14723" width="20.140625" style="7" customWidth="1"/>
    <col min="14724" max="14724" width="4" style="7" customWidth="1"/>
    <col min="14725" max="14725" width="19.5703125" style="7" customWidth="1"/>
    <col min="14726" max="14733" width="11" style="7" customWidth="1"/>
    <col min="14734" max="14978" width="9.140625" style="7"/>
    <col min="14979" max="14979" width="20.140625" style="7" customWidth="1"/>
    <col min="14980" max="14980" width="4" style="7" customWidth="1"/>
    <col min="14981" max="14981" width="19.5703125" style="7" customWidth="1"/>
    <col min="14982" max="14989" width="11" style="7" customWidth="1"/>
    <col min="14990" max="15234" width="9.140625" style="7"/>
    <col min="15235" max="15235" width="20.140625" style="7" customWidth="1"/>
    <col min="15236" max="15236" width="4" style="7" customWidth="1"/>
    <col min="15237" max="15237" width="19.5703125" style="7" customWidth="1"/>
    <col min="15238" max="15245" width="11" style="7" customWidth="1"/>
    <col min="15246" max="15490" width="9.140625" style="7"/>
    <col min="15491" max="15491" width="20.140625" style="7" customWidth="1"/>
    <col min="15492" max="15492" width="4" style="7" customWidth="1"/>
    <col min="15493" max="15493" width="19.5703125" style="7" customWidth="1"/>
    <col min="15494" max="15501" width="11" style="7" customWidth="1"/>
    <col min="15502" max="15746" width="9.140625" style="7"/>
    <col min="15747" max="15747" width="20.140625" style="7" customWidth="1"/>
    <col min="15748" max="15748" width="4" style="7" customWidth="1"/>
    <col min="15749" max="15749" width="19.5703125" style="7" customWidth="1"/>
    <col min="15750" max="15757" width="11" style="7" customWidth="1"/>
    <col min="15758" max="16002" width="9.140625" style="7"/>
    <col min="16003" max="16003" width="20.140625" style="7" customWidth="1"/>
    <col min="16004" max="16004" width="4" style="7" customWidth="1"/>
    <col min="16005" max="16005" width="19.5703125" style="7" customWidth="1"/>
    <col min="16006" max="16013" width="11" style="7" customWidth="1"/>
    <col min="16014" max="16384" width="9.140625" style="7"/>
  </cols>
  <sheetData>
    <row r="1" spans="1:3" ht="30" customHeight="1" x14ac:dyDescent="0.25">
      <c r="A1" s="641" t="s">
        <v>152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36">
        <f>SUM(B7:B21)</f>
        <v>98072861.500000015</v>
      </c>
      <c r="C5" s="436">
        <f>SUM(C7:C21)</f>
        <v>97991291.730000019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519" t="s">
        <v>8</v>
      </c>
      <c r="B7" s="541">
        <v>24893725.670000002</v>
      </c>
      <c r="C7" s="541">
        <v>24893725.670000002</v>
      </c>
    </row>
    <row r="8" spans="1:3" s="12" customFormat="1" ht="23.25" x14ac:dyDescent="0.25">
      <c r="A8" s="519" t="s">
        <v>76</v>
      </c>
      <c r="B8" s="541">
        <v>14090.57</v>
      </c>
      <c r="C8" s="541">
        <v>14090.57</v>
      </c>
    </row>
    <row r="9" spans="1:3" s="12" customFormat="1" x14ac:dyDescent="0.25">
      <c r="A9" s="519" t="s">
        <v>13</v>
      </c>
      <c r="B9" s="541">
        <v>3600</v>
      </c>
      <c r="C9" s="541">
        <v>3600</v>
      </c>
    </row>
    <row r="10" spans="1:3" s="12" customFormat="1" x14ac:dyDescent="0.25">
      <c r="A10" s="519" t="s">
        <v>9</v>
      </c>
      <c r="B10" s="541">
        <v>7455983.7599999998</v>
      </c>
      <c r="C10" s="541">
        <v>7455983.7599999998</v>
      </c>
    </row>
    <row r="11" spans="1:3" s="12" customFormat="1" x14ac:dyDescent="0.25">
      <c r="A11" s="519" t="s">
        <v>10</v>
      </c>
      <c r="B11" s="541">
        <v>106342.21</v>
      </c>
      <c r="C11" s="541">
        <v>106342.21</v>
      </c>
    </row>
    <row r="12" spans="1:3" s="12" customFormat="1" x14ac:dyDescent="0.25">
      <c r="A12" s="519" t="s">
        <v>15</v>
      </c>
      <c r="B12" s="541">
        <v>165727.66</v>
      </c>
      <c r="C12" s="541">
        <v>165727.66</v>
      </c>
    </row>
    <row r="13" spans="1:3" s="12" customFormat="1" ht="23.25" x14ac:dyDescent="0.25">
      <c r="A13" s="519" t="s">
        <v>14</v>
      </c>
      <c r="B13" s="541"/>
      <c r="C13" s="541"/>
    </row>
    <row r="14" spans="1:3" s="12" customFormat="1" x14ac:dyDescent="0.25">
      <c r="A14" s="519" t="s">
        <v>16</v>
      </c>
      <c r="B14" s="541">
        <v>0</v>
      </c>
      <c r="C14" s="541">
        <v>0</v>
      </c>
    </row>
    <row r="15" spans="1:3" s="12" customFormat="1" x14ac:dyDescent="0.25">
      <c r="A15" s="519" t="s">
        <v>11</v>
      </c>
      <c r="B15" s="541">
        <v>18840573.5</v>
      </c>
      <c r="C15" s="541">
        <v>18840573.5</v>
      </c>
    </row>
    <row r="16" spans="1:3" s="12" customFormat="1" x14ac:dyDescent="0.25">
      <c r="A16" s="519" t="s">
        <v>12</v>
      </c>
      <c r="B16" s="541">
        <v>14563862.460000001</v>
      </c>
      <c r="C16" s="541">
        <v>14563862.460000001</v>
      </c>
    </row>
    <row r="17" spans="1:3" s="12" customFormat="1" ht="30" customHeight="1" x14ac:dyDescent="0.25">
      <c r="A17" s="519" t="s">
        <v>77</v>
      </c>
      <c r="B17" s="541">
        <v>88638.97</v>
      </c>
      <c r="C17" s="541">
        <v>88638.97</v>
      </c>
    </row>
    <row r="18" spans="1:3" s="12" customFormat="1" x14ac:dyDescent="0.25">
      <c r="A18" s="519" t="s">
        <v>78</v>
      </c>
      <c r="B18" s="541">
        <v>42868.77</v>
      </c>
      <c r="C18" s="541">
        <v>42868.77</v>
      </c>
    </row>
    <row r="19" spans="1:3" s="12" customFormat="1" x14ac:dyDescent="0.25">
      <c r="A19" s="520" t="s">
        <v>5</v>
      </c>
      <c r="B19" s="541">
        <v>67171.17</v>
      </c>
      <c r="C19" s="541">
        <v>67171.17</v>
      </c>
    </row>
    <row r="20" spans="1:3" s="12" customFormat="1" ht="25.5" x14ac:dyDescent="0.25">
      <c r="A20" s="520" t="s">
        <v>6</v>
      </c>
      <c r="B20" s="541">
        <v>18209127.059999999</v>
      </c>
      <c r="C20" s="541">
        <v>18209127.059999999</v>
      </c>
    </row>
    <row r="21" spans="1:3" s="12" customFormat="1" ht="25.5" x14ac:dyDescent="0.25">
      <c r="A21" s="520" t="s">
        <v>7</v>
      </c>
      <c r="B21" s="541">
        <v>13621149.699999999</v>
      </c>
      <c r="C21" s="541">
        <v>13539579.93</v>
      </c>
    </row>
    <row r="22" spans="1:3" s="12" customFormat="1" x14ac:dyDescent="0.25">
      <c r="A22" s="272"/>
      <c r="B22" s="469"/>
      <c r="C22" s="469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36">
        <f>SUM(B28:B41)</f>
        <v>72120704.489999995</v>
      </c>
      <c r="C26" s="436">
        <f>SUM(C28:C41)</f>
        <v>72120704.489999995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519" t="s">
        <v>8</v>
      </c>
      <c r="B28" s="541">
        <v>41404652.509999998</v>
      </c>
      <c r="C28" s="541">
        <v>41404652.509999998</v>
      </c>
    </row>
    <row r="29" spans="1:3" s="12" customFormat="1" x14ac:dyDescent="0.25">
      <c r="A29" s="519" t="s">
        <v>13</v>
      </c>
      <c r="B29" s="541">
        <v>2400</v>
      </c>
      <c r="C29" s="541">
        <v>2400</v>
      </c>
    </row>
    <row r="30" spans="1:3" s="12" customFormat="1" x14ac:dyDescent="0.25">
      <c r="A30" s="519" t="s">
        <v>9</v>
      </c>
      <c r="B30" s="541">
        <v>12383475.59</v>
      </c>
      <c r="C30" s="541">
        <v>12383475.59</v>
      </c>
    </row>
    <row r="31" spans="1:3" s="12" customFormat="1" x14ac:dyDescent="0.25">
      <c r="A31" s="519" t="s">
        <v>81</v>
      </c>
      <c r="B31" s="541">
        <v>19320.900000000001</v>
      </c>
      <c r="C31" s="541">
        <v>19320.900000000001</v>
      </c>
    </row>
    <row r="32" spans="1:3" s="12" customFormat="1" x14ac:dyDescent="0.25">
      <c r="A32" s="519" t="s">
        <v>10</v>
      </c>
      <c r="B32" s="541">
        <v>151794.32999999999</v>
      </c>
      <c r="C32" s="541">
        <v>151794.32999999999</v>
      </c>
    </row>
    <row r="33" spans="1:3" s="12" customFormat="1" ht="23.25" x14ac:dyDescent="0.25">
      <c r="A33" s="519" t="s">
        <v>14</v>
      </c>
      <c r="B33" s="541">
        <v>23400</v>
      </c>
      <c r="C33" s="541">
        <v>23400</v>
      </c>
    </row>
    <row r="34" spans="1:3" s="12" customFormat="1" x14ac:dyDescent="0.25">
      <c r="A34" s="519" t="s">
        <v>18</v>
      </c>
      <c r="B34" s="541">
        <v>440627.71</v>
      </c>
      <c r="C34" s="541">
        <v>440627.71</v>
      </c>
    </row>
    <row r="35" spans="1:3" s="12" customFormat="1" x14ac:dyDescent="0.25">
      <c r="A35" s="519" t="s">
        <v>11</v>
      </c>
      <c r="B35" s="541">
        <v>577790.05000000005</v>
      </c>
      <c r="C35" s="541">
        <v>577790.05000000005</v>
      </c>
    </row>
    <row r="36" spans="1:3" s="12" customFormat="1" x14ac:dyDescent="0.25">
      <c r="A36" s="519" t="s">
        <v>12</v>
      </c>
      <c r="B36" s="560">
        <v>2704635.81</v>
      </c>
      <c r="C36" s="560">
        <v>2704635.81</v>
      </c>
    </row>
    <row r="37" spans="1:3" s="12" customFormat="1" x14ac:dyDescent="0.25">
      <c r="A37" s="519" t="s">
        <v>72</v>
      </c>
      <c r="B37" s="560">
        <v>181895.34</v>
      </c>
      <c r="C37" s="560">
        <v>181895.34</v>
      </c>
    </row>
    <row r="38" spans="1:3" s="12" customFormat="1" x14ac:dyDescent="0.25">
      <c r="A38" s="519"/>
      <c r="B38" s="560"/>
      <c r="C38" s="560"/>
    </row>
    <row r="39" spans="1:3" s="12" customFormat="1" x14ac:dyDescent="0.25">
      <c r="A39" s="520" t="s">
        <v>5</v>
      </c>
      <c r="B39" s="560">
        <v>725930.71</v>
      </c>
      <c r="C39" s="560">
        <v>725930.71</v>
      </c>
    </row>
    <row r="40" spans="1:3" s="12" customFormat="1" ht="25.5" x14ac:dyDescent="0.25">
      <c r="A40" s="520" t="s">
        <v>6</v>
      </c>
      <c r="B40" s="560">
        <v>8207504.6799999997</v>
      </c>
      <c r="C40" s="560">
        <v>8207504.6799999997</v>
      </c>
    </row>
    <row r="41" spans="1:3" s="12" customFormat="1" ht="25.5" x14ac:dyDescent="0.25">
      <c r="A41" s="520" t="s">
        <v>7</v>
      </c>
      <c r="B41" s="560">
        <v>5297276.8600000003</v>
      </c>
      <c r="C41" s="560">
        <v>5297276.8600000003</v>
      </c>
    </row>
    <row r="42" spans="1:3" s="12" customFormat="1" x14ac:dyDescent="0.25">
      <c r="A42" s="14"/>
      <c r="B42" s="541"/>
      <c r="C42" s="541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43196583</v>
      </c>
      <c r="C45" s="8">
        <f>SUM(C47:C60)</f>
        <v>43196579.469999999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519" t="s">
        <v>8</v>
      </c>
      <c r="B47" s="541">
        <v>25487907</v>
      </c>
      <c r="C47" s="541">
        <v>25487907</v>
      </c>
    </row>
    <row r="48" spans="1:3" s="12" customFormat="1" x14ac:dyDescent="0.25">
      <c r="A48" s="519" t="s">
        <v>79</v>
      </c>
      <c r="B48" s="541">
        <v>0</v>
      </c>
      <c r="C48" s="541">
        <v>0</v>
      </c>
    </row>
    <row r="49" spans="1:3" s="12" customFormat="1" x14ac:dyDescent="0.25">
      <c r="A49" s="519" t="s">
        <v>9</v>
      </c>
      <c r="B49" s="541">
        <v>7616949</v>
      </c>
      <c r="C49" s="541">
        <v>7616949</v>
      </c>
    </row>
    <row r="50" spans="1:3" s="12" customFormat="1" x14ac:dyDescent="0.25">
      <c r="A50" s="519" t="s">
        <v>10</v>
      </c>
      <c r="B50" s="541">
        <v>160850</v>
      </c>
      <c r="C50" s="541">
        <v>160850</v>
      </c>
    </row>
    <row r="51" spans="1:3" s="12" customFormat="1" x14ac:dyDescent="0.25">
      <c r="A51" s="519" t="s">
        <v>44</v>
      </c>
      <c r="B51" s="541">
        <v>0</v>
      </c>
      <c r="C51" s="541">
        <v>0</v>
      </c>
    </row>
    <row r="52" spans="1:3" s="12" customFormat="1" x14ac:dyDescent="0.25">
      <c r="A52" s="519" t="s">
        <v>15</v>
      </c>
      <c r="B52" s="541">
        <v>230720</v>
      </c>
      <c r="C52" s="541">
        <v>230720</v>
      </c>
    </row>
    <row r="53" spans="1:3" s="12" customFormat="1" x14ac:dyDescent="0.25">
      <c r="A53" s="519" t="s">
        <v>11</v>
      </c>
      <c r="B53" s="541">
        <v>436919</v>
      </c>
      <c r="C53" s="541">
        <v>436919</v>
      </c>
    </row>
    <row r="54" spans="1:3" s="12" customFormat="1" x14ac:dyDescent="0.25">
      <c r="A54" s="519" t="s">
        <v>12</v>
      </c>
      <c r="B54" s="541">
        <v>2141059</v>
      </c>
      <c r="C54" s="541">
        <v>2141057.33</v>
      </c>
    </row>
    <row r="55" spans="1:3" s="12" customFormat="1" x14ac:dyDescent="0.25">
      <c r="A55" s="519" t="s">
        <v>72</v>
      </c>
      <c r="B55" s="541">
        <v>60149</v>
      </c>
      <c r="C55" s="541">
        <v>60149</v>
      </c>
    </row>
    <row r="56" spans="1:3" s="12" customFormat="1" x14ac:dyDescent="0.25">
      <c r="A56" s="519" t="s">
        <v>99</v>
      </c>
      <c r="B56" s="541">
        <v>0</v>
      </c>
      <c r="C56" s="541">
        <v>0</v>
      </c>
    </row>
    <row r="57" spans="1:3" s="12" customFormat="1" ht="23.25" x14ac:dyDescent="0.25">
      <c r="A57" s="519" t="s">
        <v>80</v>
      </c>
      <c r="B57" s="541">
        <v>39952</v>
      </c>
      <c r="C57" s="541">
        <v>39951.18</v>
      </c>
    </row>
    <row r="58" spans="1:3" s="12" customFormat="1" x14ac:dyDescent="0.25">
      <c r="A58" s="520" t="s">
        <v>5</v>
      </c>
      <c r="B58" s="541">
        <v>0</v>
      </c>
      <c r="C58" s="541"/>
    </row>
    <row r="59" spans="1:3" s="12" customFormat="1" ht="25.5" x14ac:dyDescent="0.25">
      <c r="A59" s="520" t="s">
        <v>6</v>
      </c>
      <c r="B59" s="541">
        <v>3835351</v>
      </c>
      <c r="C59" s="541">
        <v>3835351</v>
      </c>
    </row>
    <row r="60" spans="1:3" s="12" customFormat="1" ht="25.5" x14ac:dyDescent="0.25">
      <c r="A60" s="520" t="s">
        <v>7</v>
      </c>
      <c r="B60" s="541">
        <v>3186727</v>
      </c>
      <c r="C60" s="541">
        <v>3186725.96</v>
      </c>
    </row>
    <row r="61" spans="1:3" s="12" customFormat="1" x14ac:dyDescent="0.25">
      <c r="A61" s="10"/>
      <c r="B61" s="518"/>
      <c r="C61" s="518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36">
        <f>SUM(B66:B78)</f>
        <v>29404993.690000001</v>
      </c>
      <c r="C64" s="436">
        <f>SUM(C66:C78)</f>
        <v>29404993.690000001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519" t="s">
        <v>8</v>
      </c>
      <c r="B66" s="544">
        <v>17061636.969999999</v>
      </c>
      <c r="C66" s="544">
        <v>17061636.969999999</v>
      </c>
    </row>
    <row r="67" spans="1:3" s="12" customFormat="1" x14ac:dyDescent="0.25">
      <c r="A67" s="519" t="s">
        <v>13</v>
      </c>
      <c r="B67" s="544">
        <v>0</v>
      </c>
      <c r="C67" s="544">
        <v>0</v>
      </c>
    </row>
    <row r="68" spans="1:3" s="12" customFormat="1" x14ac:dyDescent="0.25">
      <c r="A68" s="519" t="s">
        <v>9</v>
      </c>
      <c r="B68" s="544">
        <v>5128505.0199999996</v>
      </c>
      <c r="C68" s="544">
        <v>5128505.0199999996</v>
      </c>
    </row>
    <row r="69" spans="1:3" s="12" customFormat="1" x14ac:dyDescent="0.25">
      <c r="A69" s="519" t="s">
        <v>10</v>
      </c>
      <c r="B69" s="544">
        <v>27866.21</v>
      </c>
      <c r="C69" s="544">
        <v>27866.21</v>
      </c>
    </row>
    <row r="70" spans="1:3" s="12" customFormat="1" ht="23.25" x14ac:dyDescent="0.25">
      <c r="A70" s="519" t="s">
        <v>14</v>
      </c>
      <c r="B70" s="544">
        <v>0</v>
      </c>
      <c r="C70" s="544"/>
    </row>
    <row r="71" spans="1:3" s="12" customFormat="1" x14ac:dyDescent="0.25">
      <c r="A71" s="519" t="s">
        <v>21</v>
      </c>
      <c r="B71" s="544">
        <v>125057.60000000001</v>
      </c>
      <c r="C71" s="544">
        <v>125057.60000000001</v>
      </c>
    </row>
    <row r="72" spans="1:3" s="12" customFormat="1" x14ac:dyDescent="0.25">
      <c r="A72" s="519" t="s">
        <v>11</v>
      </c>
      <c r="B72" s="544">
        <v>350100</v>
      </c>
      <c r="C72" s="544">
        <v>350100</v>
      </c>
    </row>
    <row r="73" spans="1:3" s="12" customFormat="1" x14ac:dyDescent="0.25">
      <c r="A73" s="519" t="s">
        <v>12</v>
      </c>
      <c r="B73" s="544">
        <v>725443.48</v>
      </c>
      <c r="C73" s="544">
        <v>725443.48</v>
      </c>
    </row>
    <row r="74" spans="1:3" s="12" customFormat="1" x14ac:dyDescent="0.25">
      <c r="A74" s="519" t="s">
        <v>135</v>
      </c>
      <c r="B74" s="544">
        <v>19014.009999999998</v>
      </c>
      <c r="C74" s="544">
        <v>19014.009999999998</v>
      </c>
    </row>
    <row r="75" spans="1:3" s="12" customFormat="1" x14ac:dyDescent="0.25">
      <c r="A75" s="519" t="s">
        <v>72</v>
      </c>
      <c r="B75" s="544">
        <v>47520.76</v>
      </c>
      <c r="C75" s="544">
        <v>47520.76</v>
      </c>
    </row>
    <row r="76" spans="1:3" s="12" customFormat="1" x14ac:dyDescent="0.25">
      <c r="A76" s="520" t="s">
        <v>5</v>
      </c>
      <c r="B76" s="544">
        <v>2443.31</v>
      </c>
      <c r="C76" s="544">
        <v>2443.31</v>
      </c>
    </row>
    <row r="77" spans="1:3" s="12" customFormat="1" ht="25.5" x14ac:dyDescent="0.25">
      <c r="A77" s="520" t="s">
        <v>6</v>
      </c>
      <c r="B77" s="544">
        <v>2555542.4300000002</v>
      </c>
      <c r="C77" s="544">
        <v>2555542.4300000002</v>
      </c>
    </row>
    <row r="78" spans="1:3" s="12" customFormat="1" ht="25.5" x14ac:dyDescent="0.25">
      <c r="A78" s="520" t="s">
        <v>7</v>
      </c>
      <c r="B78" s="544">
        <v>3361863.9</v>
      </c>
      <c r="C78" s="544">
        <v>3361863.9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36">
        <f>SUM(B84:B97)</f>
        <v>68070700</v>
      </c>
      <c r="C82" s="436">
        <f>SUM(C84:C97)</f>
        <v>68070700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519" t="s">
        <v>8</v>
      </c>
      <c r="B84" s="562">
        <v>32340837.960000001</v>
      </c>
      <c r="C84" s="561">
        <v>32340837.960000001</v>
      </c>
    </row>
    <row r="85" spans="1:3" s="12" customFormat="1" x14ac:dyDescent="0.25">
      <c r="A85" s="519" t="s">
        <v>13</v>
      </c>
      <c r="B85" s="560">
        <v>3000</v>
      </c>
      <c r="C85" s="560">
        <v>3000</v>
      </c>
    </row>
    <row r="86" spans="1:3" s="12" customFormat="1" x14ac:dyDescent="0.25">
      <c r="A86" s="519" t="s">
        <v>9</v>
      </c>
      <c r="B86" s="560">
        <v>9716534.0399999991</v>
      </c>
      <c r="C86" s="560">
        <v>9716534.0399999991</v>
      </c>
    </row>
    <row r="87" spans="1:3" s="12" customFormat="1" x14ac:dyDescent="0.25">
      <c r="A87" s="519" t="s">
        <v>10</v>
      </c>
      <c r="B87" s="560">
        <v>23000</v>
      </c>
      <c r="C87" s="560">
        <v>23000</v>
      </c>
    </row>
    <row r="88" spans="1:3" s="12" customFormat="1" ht="23.25" x14ac:dyDescent="0.25">
      <c r="A88" s="519" t="s">
        <v>14</v>
      </c>
      <c r="B88" s="560">
        <v>47456</v>
      </c>
      <c r="C88" s="560">
        <v>47456</v>
      </c>
    </row>
    <row r="89" spans="1:3" s="12" customFormat="1" x14ac:dyDescent="0.25">
      <c r="A89" s="519" t="s">
        <v>21</v>
      </c>
      <c r="B89" s="560">
        <v>171150.54</v>
      </c>
      <c r="C89" s="560">
        <v>171150.54</v>
      </c>
    </row>
    <row r="90" spans="1:3" s="12" customFormat="1" x14ac:dyDescent="0.25">
      <c r="A90" s="519" t="s">
        <v>11</v>
      </c>
      <c r="B90" s="560">
        <v>114109.98</v>
      </c>
      <c r="C90" s="560">
        <v>114109.98</v>
      </c>
    </row>
    <row r="91" spans="1:3" s="12" customFormat="1" x14ac:dyDescent="0.25">
      <c r="A91" s="519" t="s">
        <v>73</v>
      </c>
      <c r="B91" s="560"/>
      <c r="C91" s="560"/>
    </row>
    <row r="92" spans="1:3" s="12" customFormat="1" x14ac:dyDescent="0.25">
      <c r="A92" s="519" t="s">
        <v>12</v>
      </c>
      <c r="B92" s="560">
        <v>8581882.4800000004</v>
      </c>
      <c r="C92" s="560">
        <v>8581882.4800000004</v>
      </c>
    </row>
    <row r="93" spans="1:3" s="12" customFormat="1" x14ac:dyDescent="0.25">
      <c r="A93" s="519" t="s">
        <v>72</v>
      </c>
      <c r="B93" s="560">
        <v>84262</v>
      </c>
      <c r="C93" s="560">
        <v>84262</v>
      </c>
    </row>
    <row r="94" spans="1:3" s="12" customFormat="1" x14ac:dyDescent="0.25">
      <c r="A94" s="519" t="s">
        <v>94</v>
      </c>
      <c r="B94" s="560"/>
      <c r="C94" s="560"/>
    </row>
    <row r="95" spans="1:3" s="12" customFormat="1" x14ac:dyDescent="0.25">
      <c r="A95" s="520" t="s">
        <v>5</v>
      </c>
      <c r="B95" s="560">
        <v>380182</v>
      </c>
      <c r="C95" s="560">
        <v>380182</v>
      </c>
    </row>
    <row r="96" spans="1:3" s="12" customFormat="1" ht="25.5" x14ac:dyDescent="0.25">
      <c r="A96" s="520" t="s">
        <v>6</v>
      </c>
      <c r="B96" s="560">
        <v>8264499</v>
      </c>
      <c r="C96" s="560">
        <v>8264499</v>
      </c>
    </row>
    <row r="97" spans="1:3" s="12" customFormat="1" ht="25.5" x14ac:dyDescent="0.25">
      <c r="A97" s="520" t="s">
        <v>7</v>
      </c>
      <c r="B97" s="560">
        <v>8343786</v>
      </c>
      <c r="C97" s="560">
        <v>8343786</v>
      </c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36">
        <f>SUM(B103:B114)</f>
        <v>52982862.030000001</v>
      </c>
      <c r="C101" s="436">
        <f>SUM(C103:C114)</f>
        <v>52982862.030000001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546" t="s">
        <v>8</v>
      </c>
      <c r="B103" s="545">
        <v>30025686.309999999</v>
      </c>
      <c r="C103" s="545">
        <v>30025686.309999999</v>
      </c>
    </row>
    <row r="104" spans="1:3" s="12" customFormat="1" x14ac:dyDescent="0.25">
      <c r="A104" s="546" t="s">
        <v>13</v>
      </c>
      <c r="B104" s="545">
        <v>0</v>
      </c>
      <c r="C104" s="545">
        <v>0</v>
      </c>
    </row>
    <row r="105" spans="1:3" s="12" customFormat="1" x14ac:dyDescent="0.25">
      <c r="A105" s="546" t="s">
        <v>9</v>
      </c>
      <c r="B105" s="545">
        <v>8965963.6899999995</v>
      </c>
      <c r="C105" s="545">
        <v>8965963.6899999995</v>
      </c>
    </row>
    <row r="106" spans="1:3" s="12" customFormat="1" x14ac:dyDescent="0.25">
      <c r="A106" s="546" t="s">
        <v>10</v>
      </c>
      <c r="B106" s="545">
        <v>273158.18</v>
      </c>
      <c r="C106" s="545">
        <v>273158.18</v>
      </c>
    </row>
    <row r="107" spans="1:3" s="12" customFormat="1" ht="23.25" x14ac:dyDescent="0.25">
      <c r="A107" s="546" t="s">
        <v>49</v>
      </c>
      <c r="B107" s="545">
        <v>64980.800000000003</v>
      </c>
      <c r="C107" s="545">
        <v>64980.800000000003</v>
      </c>
    </row>
    <row r="108" spans="1:3" s="12" customFormat="1" x14ac:dyDescent="0.25">
      <c r="A108" s="546" t="s">
        <v>21</v>
      </c>
      <c r="B108" s="545">
        <v>458378.49</v>
      </c>
      <c r="C108" s="545">
        <v>458378.49</v>
      </c>
    </row>
    <row r="109" spans="1:3" s="12" customFormat="1" x14ac:dyDescent="0.25">
      <c r="A109" s="546" t="s">
        <v>11</v>
      </c>
      <c r="B109" s="545">
        <v>492097.49</v>
      </c>
      <c r="C109" s="545">
        <v>492097.49</v>
      </c>
    </row>
    <row r="110" spans="1:3" s="12" customFormat="1" x14ac:dyDescent="0.25">
      <c r="A110" s="546" t="s">
        <v>12</v>
      </c>
      <c r="B110" s="545">
        <v>2727715.91</v>
      </c>
      <c r="C110" s="548">
        <v>2727715.91</v>
      </c>
    </row>
    <row r="111" spans="1:3" s="12" customFormat="1" x14ac:dyDescent="0.25">
      <c r="A111" s="546" t="s">
        <v>72</v>
      </c>
      <c r="B111" s="549">
        <v>117812.78</v>
      </c>
      <c r="C111" s="548">
        <v>117812.78</v>
      </c>
    </row>
    <row r="112" spans="1:3" s="12" customFormat="1" x14ac:dyDescent="0.25">
      <c r="A112" s="547" t="s">
        <v>5</v>
      </c>
      <c r="B112" s="549">
        <v>58063.41</v>
      </c>
      <c r="C112" s="548">
        <v>58063.41</v>
      </c>
    </row>
    <row r="113" spans="1:3" s="12" customFormat="1" ht="14.25" customHeight="1" x14ac:dyDescent="0.25">
      <c r="A113" s="547" t="s">
        <v>6</v>
      </c>
      <c r="B113" s="549">
        <v>4400804.8</v>
      </c>
      <c r="C113" s="545">
        <v>4400804.8</v>
      </c>
    </row>
    <row r="114" spans="1:3" s="12" customFormat="1" ht="25.5" x14ac:dyDescent="0.25">
      <c r="A114" s="547" t="s">
        <v>7</v>
      </c>
      <c r="B114" s="549">
        <v>5398200.1699999999</v>
      </c>
      <c r="C114" s="549">
        <v>5398200.1699999999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59740551.040000007</v>
      </c>
      <c r="C118" s="8">
        <f>SUM(C120:C132)</f>
        <v>59740551.039999999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541">
        <v>32184538.309999999</v>
      </c>
      <c r="C120" s="541">
        <v>32184538.309999995</v>
      </c>
    </row>
    <row r="121" spans="1:3" s="12" customFormat="1" x14ac:dyDescent="0.25">
      <c r="A121" s="13" t="s">
        <v>13</v>
      </c>
      <c r="B121" s="541"/>
      <c r="C121" s="541"/>
    </row>
    <row r="122" spans="1:3" s="12" customFormat="1" x14ac:dyDescent="0.25">
      <c r="A122" s="13" t="s">
        <v>111</v>
      </c>
      <c r="B122" s="541">
        <v>22049.82</v>
      </c>
      <c r="C122" s="541">
        <v>22049.82</v>
      </c>
    </row>
    <row r="123" spans="1:3" s="12" customFormat="1" x14ac:dyDescent="0.25">
      <c r="A123" s="13" t="s">
        <v>9</v>
      </c>
      <c r="B123" s="541">
        <v>9594211.8699999992</v>
      </c>
      <c r="C123" s="541">
        <v>9594211.8699999992</v>
      </c>
    </row>
    <row r="124" spans="1:3" s="12" customFormat="1" x14ac:dyDescent="0.25">
      <c r="A124" s="13" t="s">
        <v>10</v>
      </c>
      <c r="B124" s="541">
        <v>129802.33</v>
      </c>
      <c r="C124" s="541">
        <v>129802.33</v>
      </c>
    </row>
    <row r="125" spans="1:3" s="12" customFormat="1" ht="23.25" x14ac:dyDescent="0.25">
      <c r="A125" s="13" t="s">
        <v>14</v>
      </c>
      <c r="B125" s="541"/>
      <c r="C125" s="541"/>
    </row>
    <row r="126" spans="1:3" s="12" customFormat="1" x14ac:dyDescent="0.25">
      <c r="A126" s="13" t="s">
        <v>21</v>
      </c>
      <c r="B126" s="541">
        <v>310128.74</v>
      </c>
      <c r="C126" s="541">
        <v>310128.73999999993</v>
      </c>
    </row>
    <row r="127" spans="1:3" s="12" customFormat="1" x14ac:dyDescent="0.25">
      <c r="A127" s="13" t="s">
        <v>11</v>
      </c>
      <c r="B127" s="541">
        <v>240022</v>
      </c>
      <c r="C127" s="541">
        <v>240022</v>
      </c>
    </row>
    <row r="128" spans="1:3" s="12" customFormat="1" x14ac:dyDescent="0.25">
      <c r="A128" s="13" t="s">
        <v>12</v>
      </c>
      <c r="B128" s="541">
        <v>1738517.88</v>
      </c>
      <c r="C128" s="541">
        <v>1708366.8399999999</v>
      </c>
    </row>
    <row r="129" spans="1:3" s="12" customFormat="1" x14ac:dyDescent="0.25">
      <c r="A129" s="13" t="s">
        <v>72</v>
      </c>
      <c r="B129" s="541">
        <v>110429.79</v>
      </c>
      <c r="C129" s="541">
        <v>110429.79</v>
      </c>
    </row>
    <row r="130" spans="1:3" s="12" customFormat="1" x14ac:dyDescent="0.25">
      <c r="A130" s="10" t="s">
        <v>5</v>
      </c>
      <c r="B130" s="541"/>
      <c r="C130" s="541"/>
    </row>
    <row r="131" spans="1:3" s="12" customFormat="1" ht="25.5" x14ac:dyDescent="0.25">
      <c r="A131" s="10" t="s">
        <v>6</v>
      </c>
      <c r="B131" s="541">
        <v>9199058.5600000005</v>
      </c>
      <c r="C131" s="541">
        <v>9199058.5600000005</v>
      </c>
    </row>
    <row r="132" spans="1:3" s="12" customFormat="1" ht="25.5" x14ac:dyDescent="0.25">
      <c r="A132" s="10" t="s">
        <v>7</v>
      </c>
      <c r="B132" s="541">
        <v>6211791.7400000002</v>
      </c>
      <c r="C132" s="541">
        <v>6241942.7799999993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SUM(B138:B148)</f>
        <v>52088344.25</v>
      </c>
      <c r="C136" s="8">
        <f>SUM(C138:C148)</f>
        <v>51509172.43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ht="15.75" x14ac:dyDescent="0.25">
      <c r="A138" s="563" t="s">
        <v>8</v>
      </c>
      <c r="B138" s="560">
        <v>23642058.690000001</v>
      </c>
      <c r="C138" s="560">
        <v>23642058.690000001</v>
      </c>
    </row>
    <row r="139" spans="1:3" s="12" customFormat="1" ht="15.75" x14ac:dyDescent="0.25">
      <c r="A139" s="563" t="s">
        <v>112</v>
      </c>
      <c r="B139" s="560">
        <v>1850</v>
      </c>
      <c r="C139" s="560">
        <v>1850</v>
      </c>
    </row>
    <row r="140" spans="1:3" s="12" customFormat="1" ht="15.75" x14ac:dyDescent="0.25">
      <c r="A140" s="563" t="s">
        <v>9</v>
      </c>
      <c r="B140" s="560">
        <v>7052119.8099999996</v>
      </c>
      <c r="C140" s="560">
        <v>7052119.8099999996</v>
      </c>
    </row>
    <row r="141" spans="1:3" s="12" customFormat="1" ht="15.75" x14ac:dyDescent="0.25">
      <c r="A141" s="563" t="s">
        <v>10</v>
      </c>
      <c r="B141" s="560">
        <v>75568.649999999994</v>
      </c>
      <c r="C141" s="560">
        <v>75568.649999999994</v>
      </c>
    </row>
    <row r="142" spans="1:3" s="12" customFormat="1" ht="15.75" x14ac:dyDescent="0.25">
      <c r="A142" s="563" t="s">
        <v>142</v>
      </c>
      <c r="B142" s="560">
        <v>44068.5</v>
      </c>
      <c r="C142" s="560">
        <v>44068.5</v>
      </c>
    </row>
    <row r="143" spans="1:3" s="12" customFormat="1" ht="18" customHeight="1" x14ac:dyDescent="0.25">
      <c r="A143" s="563" t="s">
        <v>30</v>
      </c>
      <c r="B143" s="560">
        <v>265408.23</v>
      </c>
      <c r="C143" s="560">
        <v>265408.23</v>
      </c>
    </row>
    <row r="144" spans="1:3" s="12" customFormat="1" ht="18" customHeight="1" x14ac:dyDescent="0.25">
      <c r="A144" s="563" t="s">
        <v>12</v>
      </c>
      <c r="B144" s="560">
        <v>363339.63</v>
      </c>
      <c r="C144" s="560">
        <v>363339.63</v>
      </c>
    </row>
    <row r="145" spans="1:3" s="12" customFormat="1" ht="18" customHeight="1" x14ac:dyDescent="0.25">
      <c r="A145" s="564" t="s">
        <v>113</v>
      </c>
      <c r="B145" s="560">
        <v>50554.18</v>
      </c>
      <c r="C145" s="560">
        <v>50554.18</v>
      </c>
    </row>
    <row r="146" spans="1:3" s="12" customFormat="1" ht="34.5" customHeight="1" x14ac:dyDescent="0.25">
      <c r="A146" s="564" t="s">
        <v>5</v>
      </c>
      <c r="B146" s="560">
        <v>2886656.25</v>
      </c>
      <c r="C146" s="560">
        <v>2886656.25</v>
      </c>
    </row>
    <row r="147" spans="1:3" s="12" customFormat="1" ht="31.5" x14ac:dyDescent="0.25">
      <c r="A147" s="563" t="s">
        <v>6</v>
      </c>
      <c r="B147" s="560">
        <v>9506641</v>
      </c>
      <c r="C147" s="560">
        <v>9506641</v>
      </c>
    </row>
    <row r="148" spans="1:3" s="12" customFormat="1" ht="31.5" x14ac:dyDescent="0.25">
      <c r="A148" s="564" t="s">
        <v>7</v>
      </c>
      <c r="B148" s="560">
        <v>8200079.3099999996</v>
      </c>
      <c r="C148" s="560">
        <v>7620907.4900000002</v>
      </c>
    </row>
    <row r="149" spans="1:3" s="12" customFormat="1" x14ac:dyDescent="0.25">
      <c r="A149" s="14"/>
      <c r="B149" s="14"/>
      <c r="C149" s="14"/>
    </row>
    <row r="150" spans="1:3" s="12" customFormat="1" x14ac:dyDescent="0.25">
      <c r="A150" s="21" t="s">
        <v>0</v>
      </c>
      <c r="B150" s="21" t="s">
        <v>2</v>
      </c>
      <c r="C150" s="21" t="s">
        <v>3</v>
      </c>
    </row>
    <row r="151" spans="1:3" s="12" customFormat="1" x14ac:dyDescent="0.25">
      <c r="A151" s="21" t="s">
        <v>1</v>
      </c>
      <c r="B151" s="21">
        <v>2</v>
      </c>
      <c r="C151" s="21">
        <v>3</v>
      </c>
    </row>
    <row r="152" spans="1:3" s="12" customFormat="1" x14ac:dyDescent="0.25">
      <c r="A152" s="4" t="s">
        <v>27</v>
      </c>
      <c r="B152" s="76">
        <f>SUM(B154:B166)</f>
        <v>67797353.539999992</v>
      </c>
      <c r="C152" s="76">
        <f>SUM(C154:C166)</f>
        <v>67697268.079999998</v>
      </c>
    </row>
    <row r="153" spans="1:3" s="12" customFormat="1" x14ac:dyDescent="0.25">
      <c r="A153" s="23" t="s">
        <v>4</v>
      </c>
      <c r="B153" s="77"/>
      <c r="C153" s="77"/>
    </row>
    <row r="154" spans="1:3" s="12" customFormat="1" x14ac:dyDescent="0.25">
      <c r="A154" s="264" t="s">
        <v>8</v>
      </c>
      <c r="B154" s="329">
        <v>41032650</v>
      </c>
      <c r="C154" s="329">
        <v>41032650</v>
      </c>
    </row>
    <row r="155" spans="1:3" s="12" customFormat="1" ht="23.25" x14ac:dyDescent="0.25">
      <c r="A155" s="264" t="s">
        <v>140</v>
      </c>
      <c r="B155" s="329">
        <v>5187853.54</v>
      </c>
      <c r="C155" s="329">
        <v>5187853.54</v>
      </c>
    </row>
    <row r="156" spans="1:3" s="12" customFormat="1" x14ac:dyDescent="0.25">
      <c r="A156" s="264" t="s">
        <v>83</v>
      </c>
      <c r="B156" s="329">
        <v>5805500</v>
      </c>
      <c r="C156" s="329">
        <v>5805500</v>
      </c>
    </row>
    <row r="157" spans="1:3" s="12" customFormat="1" x14ac:dyDescent="0.25">
      <c r="A157" s="264" t="s">
        <v>9</v>
      </c>
      <c r="B157" s="329">
        <v>12361750</v>
      </c>
      <c r="C157" s="329">
        <v>12261664.539999999</v>
      </c>
    </row>
    <row r="158" spans="1:3" s="12" customFormat="1" x14ac:dyDescent="0.25">
      <c r="A158" s="264" t="s">
        <v>10</v>
      </c>
      <c r="B158" s="329">
        <v>64500</v>
      </c>
      <c r="C158" s="329">
        <v>64500</v>
      </c>
    </row>
    <row r="159" spans="1:3" s="12" customFormat="1" x14ac:dyDescent="0.25">
      <c r="A159" s="264" t="s">
        <v>15</v>
      </c>
      <c r="B159" s="329">
        <v>426652</v>
      </c>
      <c r="C159" s="329">
        <v>426652</v>
      </c>
    </row>
    <row r="160" spans="1:3" s="12" customFormat="1" ht="23.25" x14ac:dyDescent="0.25">
      <c r="A160" s="264" t="s">
        <v>14</v>
      </c>
      <c r="B160" s="329"/>
      <c r="C160" s="329"/>
    </row>
    <row r="161" spans="1:3" s="12" customFormat="1" x14ac:dyDescent="0.25">
      <c r="A161" s="264" t="s">
        <v>11</v>
      </c>
      <c r="B161" s="329">
        <v>422200</v>
      </c>
      <c r="C161" s="329">
        <v>422200</v>
      </c>
    </row>
    <row r="162" spans="1:3" s="12" customFormat="1" x14ac:dyDescent="0.25">
      <c r="A162" s="264" t="s">
        <v>12</v>
      </c>
      <c r="B162" s="329">
        <v>1120918</v>
      </c>
      <c r="C162" s="329">
        <v>1120918</v>
      </c>
    </row>
    <row r="163" spans="1:3" s="12" customFormat="1" x14ac:dyDescent="0.25">
      <c r="A163" s="264" t="s">
        <v>74</v>
      </c>
      <c r="B163" s="329"/>
      <c r="C163" s="329">
        <v>0</v>
      </c>
    </row>
    <row r="164" spans="1:3" s="12" customFormat="1" x14ac:dyDescent="0.25">
      <c r="A164" s="265" t="s">
        <v>5</v>
      </c>
      <c r="B164" s="329">
        <v>60700</v>
      </c>
      <c r="C164" s="329">
        <v>60700</v>
      </c>
    </row>
    <row r="165" spans="1:3" s="12" customFormat="1" ht="25.5" x14ac:dyDescent="0.25">
      <c r="A165" s="265" t="s">
        <v>6</v>
      </c>
      <c r="B165" s="329">
        <v>0</v>
      </c>
      <c r="C165" s="329">
        <v>0</v>
      </c>
    </row>
    <row r="166" spans="1:3" s="12" customFormat="1" ht="25.5" x14ac:dyDescent="0.25">
      <c r="A166" s="265" t="s">
        <v>7</v>
      </c>
      <c r="B166" s="329">
        <v>1314630</v>
      </c>
      <c r="C166" s="329">
        <v>1314630</v>
      </c>
    </row>
    <row r="167" spans="1:3" s="12" customFormat="1" x14ac:dyDescent="0.25">
      <c r="A167" s="287"/>
      <c r="B167" s="329"/>
      <c r="C167" s="329"/>
    </row>
    <row r="168" spans="1:3" s="12" customFormat="1" x14ac:dyDescent="0.25">
      <c r="A168" s="14"/>
      <c r="B168" s="329"/>
      <c r="C168" s="329"/>
    </row>
    <row r="169" spans="1:3" s="12" customFormat="1" x14ac:dyDescent="0.25">
      <c r="A169" s="15" t="s">
        <v>0</v>
      </c>
      <c r="B169" s="15" t="s">
        <v>2</v>
      </c>
      <c r="C169" s="15" t="s">
        <v>3</v>
      </c>
    </row>
    <row r="170" spans="1:3" s="12" customFormat="1" x14ac:dyDescent="0.25">
      <c r="A170" s="15" t="s">
        <v>1</v>
      </c>
      <c r="B170" s="15">
        <v>2</v>
      </c>
      <c r="C170" s="15">
        <v>3</v>
      </c>
    </row>
    <row r="171" spans="1:3" s="12" customFormat="1" x14ac:dyDescent="0.25">
      <c r="A171" s="3" t="s">
        <v>28</v>
      </c>
      <c r="B171" s="436">
        <f>SUM(B173:B184)</f>
        <v>23764046.460000001</v>
      </c>
      <c r="C171" s="436">
        <f>SUM(C173:C184)</f>
        <v>23764046.460000001</v>
      </c>
    </row>
    <row r="172" spans="1:3" s="12" customFormat="1" x14ac:dyDescent="0.25">
      <c r="A172" s="10" t="s">
        <v>4</v>
      </c>
      <c r="B172" s="259"/>
      <c r="C172" s="259"/>
    </row>
    <row r="173" spans="1:3" s="12" customFormat="1" x14ac:dyDescent="0.25">
      <c r="A173" s="519" t="s">
        <v>8</v>
      </c>
      <c r="B173" s="550">
        <v>15816785.050000001</v>
      </c>
      <c r="C173" s="550">
        <v>15816785.050000001</v>
      </c>
    </row>
    <row r="174" spans="1:3" s="12" customFormat="1" x14ac:dyDescent="0.25">
      <c r="A174" s="519" t="s">
        <v>95</v>
      </c>
      <c r="B174" s="550">
        <v>40498.44</v>
      </c>
      <c r="C174" s="550">
        <v>40498.44</v>
      </c>
    </row>
    <row r="175" spans="1:3" s="12" customFormat="1" x14ac:dyDescent="0.25">
      <c r="A175" s="519" t="s">
        <v>13</v>
      </c>
      <c r="B175" s="550"/>
      <c r="C175" s="550"/>
    </row>
    <row r="176" spans="1:3" s="12" customFormat="1" x14ac:dyDescent="0.25">
      <c r="A176" s="519" t="s">
        <v>9</v>
      </c>
      <c r="B176" s="550">
        <v>4728030.97</v>
      </c>
      <c r="C176" s="550">
        <v>4728030.97</v>
      </c>
    </row>
    <row r="177" spans="1:3" s="12" customFormat="1" x14ac:dyDescent="0.25">
      <c r="A177" s="519" t="s">
        <v>10</v>
      </c>
      <c r="B177" s="550"/>
      <c r="C177" s="550"/>
    </row>
    <row r="178" spans="1:3" s="12" customFormat="1" ht="23.25" x14ac:dyDescent="0.25">
      <c r="A178" s="519" t="s">
        <v>14</v>
      </c>
      <c r="B178" s="550"/>
      <c r="C178" s="550"/>
    </row>
    <row r="179" spans="1:3" s="12" customFormat="1" x14ac:dyDescent="0.25">
      <c r="A179" s="519" t="s">
        <v>11</v>
      </c>
      <c r="B179" s="550">
        <v>435650</v>
      </c>
      <c r="C179" s="550">
        <v>435650</v>
      </c>
    </row>
    <row r="180" spans="1:3" s="12" customFormat="1" x14ac:dyDescent="0.25">
      <c r="A180" s="519" t="s">
        <v>12</v>
      </c>
      <c r="B180" s="550">
        <v>494312.5</v>
      </c>
      <c r="C180" s="550">
        <v>494312.5</v>
      </c>
    </row>
    <row r="181" spans="1:3" s="12" customFormat="1" x14ac:dyDescent="0.25">
      <c r="A181" s="519" t="s">
        <v>72</v>
      </c>
      <c r="B181" s="550">
        <v>32324.06</v>
      </c>
      <c r="C181" s="550">
        <v>32324.06</v>
      </c>
    </row>
    <row r="182" spans="1:3" s="12" customFormat="1" x14ac:dyDescent="0.25">
      <c r="A182" s="520" t="s">
        <v>5</v>
      </c>
      <c r="B182" s="550">
        <v>0</v>
      </c>
      <c r="C182" s="550">
        <v>0</v>
      </c>
    </row>
    <row r="183" spans="1:3" s="12" customFormat="1" ht="25.5" x14ac:dyDescent="0.25">
      <c r="A183" s="520" t="s">
        <v>6</v>
      </c>
      <c r="B183" s="550">
        <v>714186.44</v>
      </c>
      <c r="C183" s="550">
        <v>714186.44</v>
      </c>
    </row>
    <row r="184" spans="1:3" s="12" customFormat="1" ht="25.5" x14ac:dyDescent="0.25">
      <c r="A184" s="520" t="s">
        <v>7</v>
      </c>
      <c r="B184" s="550">
        <v>1502259</v>
      </c>
      <c r="C184" s="550">
        <v>1502259</v>
      </c>
    </row>
    <row r="185" spans="1:3" s="12" customFormat="1" x14ac:dyDescent="0.25">
      <c r="A185" s="14"/>
      <c r="B185" s="14"/>
      <c r="C185" s="14"/>
    </row>
    <row r="186" spans="1:3" s="12" customFormat="1" x14ac:dyDescent="0.25">
      <c r="A186" s="15" t="s">
        <v>0</v>
      </c>
      <c r="B186" s="15" t="s">
        <v>2</v>
      </c>
      <c r="C186" s="15" t="s">
        <v>3</v>
      </c>
    </row>
    <row r="187" spans="1:3" s="12" customFormat="1" x14ac:dyDescent="0.25">
      <c r="A187" s="15" t="s">
        <v>1</v>
      </c>
      <c r="B187" s="15">
        <v>2</v>
      </c>
      <c r="C187" s="15">
        <v>3</v>
      </c>
    </row>
    <row r="188" spans="1:3" s="12" customFormat="1" x14ac:dyDescent="0.25">
      <c r="A188" s="3" t="s">
        <v>29</v>
      </c>
      <c r="B188" s="8">
        <f>SUM(B190:B203)</f>
        <v>21950908.649999999</v>
      </c>
      <c r="C188" s="8">
        <f>SUM(C190:C203)</f>
        <v>21950908.649999999</v>
      </c>
    </row>
    <row r="189" spans="1:3" s="12" customFormat="1" x14ac:dyDescent="0.25">
      <c r="A189" s="10" t="s">
        <v>4</v>
      </c>
      <c r="B189" s="11"/>
      <c r="C189" s="11">
        <v>0</v>
      </c>
    </row>
    <row r="190" spans="1:3" s="12" customFormat="1" x14ac:dyDescent="0.25">
      <c r="A190" s="519" t="s">
        <v>8</v>
      </c>
      <c r="B190" s="550">
        <v>11607175.58</v>
      </c>
      <c r="C190" s="550">
        <v>11607175.58</v>
      </c>
    </row>
    <row r="191" spans="1:3" s="12" customFormat="1" ht="23.25" x14ac:dyDescent="0.25">
      <c r="A191" s="519" t="s">
        <v>76</v>
      </c>
      <c r="B191" s="550">
        <v>365842.93</v>
      </c>
      <c r="C191" s="550">
        <v>365842.93</v>
      </c>
    </row>
    <row r="192" spans="1:3" s="12" customFormat="1" ht="23.25" x14ac:dyDescent="0.25">
      <c r="A192" s="519" t="s">
        <v>133</v>
      </c>
      <c r="B192" s="550">
        <v>343683.05</v>
      </c>
      <c r="C192" s="550">
        <v>343683.05</v>
      </c>
    </row>
    <row r="193" spans="1:3" s="12" customFormat="1" x14ac:dyDescent="0.25">
      <c r="A193" s="519" t="s">
        <v>9</v>
      </c>
      <c r="B193" s="550">
        <v>3468107.83</v>
      </c>
      <c r="C193" s="550">
        <v>3468107.83</v>
      </c>
    </row>
    <row r="194" spans="1:3" s="12" customFormat="1" x14ac:dyDescent="0.25">
      <c r="A194" s="519" t="s">
        <v>10</v>
      </c>
      <c r="B194" s="550">
        <v>31184.92</v>
      </c>
      <c r="C194" s="550">
        <v>31184.92</v>
      </c>
    </row>
    <row r="195" spans="1:3" s="12" customFormat="1" ht="23.25" x14ac:dyDescent="0.25">
      <c r="A195" s="519" t="s">
        <v>49</v>
      </c>
      <c r="B195" s="550">
        <v>89999</v>
      </c>
      <c r="C195" s="550">
        <v>89999</v>
      </c>
    </row>
    <row r="196" spans="1:3" s="12" customFormat="1" x14ac:dyDescent="0.25">
      <c r="A196" s="386" t="s">
        <v>15</v>
      </c>
      <c r="B196" s="550">
        <v>127788.43</v>
      </c>
      <c r="C196" s="550">
        <v>127788.43</v>
      </c>
    </row>
    <row r="197" spans="1:3" s="12" customFormat="1" x14ac:dyDescent="0.25">
      <c r="A197" s="386" t="s">
        <v>16</v>
      </c>
      <c r="B197" s="550">
        <v>377944.5</v>
      </c>
      <c r="C197" s="550">
        <v>377944.5</v>
      </c>
    </row>
    <row r="198" spans="1:3" s="12" customFormat="1" x14ac:dyDescent="0.25">
      <c r="A198" s="519" t="s">
        <v>11</v>
      </c>
      <c r="B198" s="550">
        <v>337985</v>
      </c>
      <c r="C198" s="550">
        <v>337985</v>
      </c>
    </row>
    <row r="199" spans="1:3" s="12" customFormat="1" x14ac:dyDescent="0.25">
      <c r="A199" s="519" t="s">
        <v>12</v>
      </c>
      <c r="B199" s="550">
        <v>2694192.16</v>
      </c>
      <c r="C199" s="550">
        <v>2694192.16</v>
      </c>
    </row>
    <row r="200" spans="1:3" s="12" customFormat="1" x14ac:dyDescent="0.25">
      <c r="A200" s="520" t="s">
        <v>72</v>
      </c>
      <c r="B200" s="550">
        <v>40157.769999999997</v>
      </c>
      <c r="C200" s="550">
        <v>40157.769999999997</v>
      </c>
    </row>
    <row r="201" spans="1:3" s="12" customFormat="1" x14ac:dyDescent="0.25">
      <c r="A201" s="519" t="s">
        <v>5</v>
      </c>
      <c r="B201" s="550">
        <v>29273.65</v>
      </c>
      <c r="C201" s="550">
        <v>29273.65</v>
      </c>
    </row>
    <row r="202" spans="1:3" s="12" customFormat="1" ht="25.5" x14ac:dyDescent="0.25">
      <c r="A202" s="520" t="s">
        <v>6</v>
      </c>
      <c r="B202" s="550">
        <v>45782</v>
      </c>
      <c r="C202" s="550">
        <v>45782</v>
      </c>
    </row>
    <row r="203" spans="1:3" s="12" customFormat="1" ht="25.5" x14ac:dyDescent="0.25">
      <c r="A203" s="520" t="s">
        <v>7</v>
      </c>
      <c r="B203" s="550">
        <v>2391791.83</v>
      </c>
      <c r="C203" s="550">
        <v>2391791.83</v>
      </c>
    </row>
    <row r="204" spans="1:3" s="12" customFormat="1" x14ac:dyDescent="0.25">
      <c r="A204" s="356"/>
      <c r="B204" s="469"/>
      <c r="C204" s="469"/>
    </row>
    <row r="205" spans="1:3" s="12" customFormat="1" x14ac:dyDescent="0.25">
      <c r="A205" s="14"/>
      <c r="B205" s="14"/>
      <c r="C205" s="14"/>
    </row>
    <row r="206" spans="1:3" s="12" customFormat="1" x14ac:dyDescent="0.25">
      <c r="A206" s="15" t="s">
        <v>0</v>
      </c>
      <c r="B206" s="15" t="s">
        <v>2</v>
      </c>
      <c r="C206" s="15" t="s">
        <v>3</v>
      </c>
    </row>
    <row r="207" spans="1:3" s="12" customFormat="1" x14ac:dyDescent="0.25">
      <c r="A207" s="15" t="s">
        <v>1</v>
      </c>
      <c r="B207" s="15">
        <v>2</v>
      </c>
      <c r="C207" s="15">
        <v>3</v>
      </c>
    </row>
    <row r="208" spans="1:3" s="12" customFormat="1" x14ac:dyDescent="0.25">
      <c r="A208" s="3" t="s">
        <v>36</v>
      </c>
      <c r="B208" s="436">
        <f>B210+B212+B213+B215+B216+B217+B218+B219+B220+B211+B214+B222</f>
        <v>7017630.0000000009</v>
      </c>
      <c r="C208" s="436">
        <f>C210+C212+C213+C215+C216+C217+C218+C219+C220+C211+C214+C222</f>
        <v>7016315.54</v>
      </c>
    </row>
    <row r="209" spans="1:3" s="12" customFormat="1" x14ac:dyDescent="0.25">
      <c r="A209" s="10" t="s">
        <v>4</v>
      </c>
      <c r="B209" s="259"/>
      <c r="C209" s="259"/>
    </row>
    <row r="210" spans="1:3" s="12" customFormat="1" x14ac:dyDescent="0.25">
      <c r="A210" s="519" t="s">
        <v>8</v>
      </c>
      <c r="B210" s="541">
        <v>4101793.91</v>
      </c>
      <c r="C210" s="541">
        <v>4101793.91</v>
      </c>
    </row>
    <row r="211" spans="1:3" s="12" customFormat="1" x14ac:dyDescent="0.25">
      <c r="A211" s="519" t="s">
        <v>13</v>
      </c>
      <c r="B211" s="541">
        <v>0</v>
      </c>
      <c r="C211" s="541"/>
    </row>
    <row r="212" spans="1:3" s="12" customFormat="1" x14ac:dyDescent="0.25">
      <c r="A212" s="519" t="s">
        <v>9</v>
      </c>
      <c r="B212" s="541">
        <v>1233493.9099999999</v>
      </c>
      <c r="C212" s="541">
        <v>1233486.6399999999</v>
      </c>
    </row>
    <row r="213" spans="1:3" s="12" customFormat="1" ht="23.25" x14ac:dyDescent="0.25">
      <c r="A213" s="519" t="s">
        <v>84</v>
      </c>
      <c r="B213" s="541">
        <v>1157612.18</v>
      </c>
      <c r="C213" s="541">
        <v>1157612.18</v>
      </c>
    </row>
    <row r="214" spans="1:3" s="12" customFormat="1" x14ac:dyDescent="0.25">
      <c r="A214" s="519" t="s">
        <v>10</v>
      </c>
      <c r="B214" s="541">
        <v>24073.23</v>
      </c>
      <c r="C214" s="541">
        <v>24073.23</v>
      </c>
    </row>
    <row r="215" spans="1:3" s="12" customFormat="1" ht="23.25" x14ac:dyDescent="0.25">
      <c r="A215" s="519" t="s">
        <v>14</v>
      </c>
      <c r="B215" s="541">
        <v>0</v>
      </c>
      <c r="C215" s="541"/>
    </row>
    <row r="216" spans="1:3" s="12" customFormat="1" x14ac:dyDescent="0.25">
      <c r="A216" s="519" t="s">
        <v>15</v>
      </c>
      <c r="B216" s="541">
        <v>38881.79</v>
      </c>
      <c r="C216" s="541">
        <v>38881.79</v>
      </c>
    </row>
    <row r="217" spans="1:3" s="12" customFormat="1" x14ac:dyDescent="0.25">
      <c r="A217" s="519" t="s">
        <v>11</v>
      </c>
      <c r="B217" s="541">
        <v>62892.35</v>
      </c>
      <c r="C217" s="541">
        <v>62892.35</v>
      </c>
    </row>
    <row r="218" spans="1:3" s="12" customFormat="1" x14ac:dyDescent="0.25">
      <c r="A218" s="519" t="s">
        <v>12</v>
      </c>
      <c r="B218" s="541">
        <v>230233.19</v>
      </c>
      <c r="C218" s="541">
        <v>228926</v>
      </c>
    </row>
    <row r="219" spans="1:3" s="12" customFormat="1" x14ac:dyDescent="0.25">
      <c r="A219" s="519" t="s">
        <v>72</v>
      </c>
      <c r="B219" s="541">
        <v>6073.98</v>
      </c>
      <c r="C219" s="541">
        <v>6073.98</v>
      </c>
    </row>
    <row r="220" spans="1:3" s="12" customFormat="1" x14ac:dyDescent="0.25">
      <c r="A220" s="520" t="s">
        <v>5</v>
      </c>
      <c r="B220" s="541">
        <v>19167.46</v>
      </c>
      <c r="C220" s="541">
        <v>19167.46</v>
      </c>
    </row>
    <row r="221" spans="1:3" s="12" customFormat="1" ht="25.5" x14ac:dyDescent="0.25">
      <c r="A221" s="520" t="s">
        <v>6</v>
      </c>
      <c r="B221" s="541">
        <v>0</v>
      </c>
      <c r="C221" s="541">
        <v>0</v>
      </c>
    </row>
    <row r="222" spans="1:3" s="12" customFormat="1" ht="25.5" x14ac:dyDescent="0.25">
      <c r="A222" s="520" t="s">
        <v>7</v>
      </c>
      <c r="B222" s="541">
        <v>143408</v>
      </c>
      <c r="C222" s="541">
        <v>143408</v>
      </c>
    </row>
    <row r="223" spans="1:3" s="12" customFormat="1" x14ac:dyDescent="0.25">
      <c r="A223" s="10"/>
      <c r="B223" s="541"/>
      <c r="C223" s="541"/>
    </row>
    <row r="224" spans="1:3" s="12" customFormat="1" x14ac:dyDescent="0.25">
      <c r="A224" s="15" t="s">
        <v>0</v>
      </c>
      <c r="B224" s="15" t="s">
        <v>2</v>
      </c>
      <c r="C224" s="15" t="s">
        <v>3</v>
      </c>
    </row>
    <row r="225" spans="1:3" s="12" customFormat="1" x14ac:dyDescent="0.25">
      <c r="A225" s="15" t="s">
        <v>1</v>
      </c>
      <c r="B225" s="15">
        <v>2</v>
      </c>
      <c r="C225" s="15">
        <v>3</v>
      </c>
    </row>
    <row r="226" spans="1:3" s="12" customFormat="1" x14ac:dyDescent="0.25">
      <c r="A226" s="3" t="s">
        <v>31</v>
      </c>
      <c r="B226" s="436">
        <f>SUM(B228:B240)</f>
        <v>4764265.0000000009</v>
      </c>
      <c r="C226" s="436">
        <f>SUM(C228:C240)</f>
        <v>4760634.1400000006</v>
      </c>
    </row>
    <row r="227" spans="1:3" s="12" customFormat="1" x14ac:dyDescent="0.25">
      <c r="A227" s="10" t="s">
        <v>4</v>
      </c>
      <c r="B227" s="259"/>
      <c r="C227" s="259"/>
    </row>
    <row r="228" spans="1:3" s="12" customFormat="1" x14ac:dyDescent="0.25">
      <c r="A228" s="519" t="s">
        <v>8</v>
      </c>
      <c r="B228" s="541">
        <v>2934586.79</v>
      </c>
      <c r="C228" s="518">
        <v>2934586.79</v>
      </c>
    </row>
    <row r="229" spans="1:3" s="12" customFormat="1" x14ac:dyDescent="0.25">
      <c r="A229" s="519" t="s">
        <v>13</v>
      </c>
      <c r="B229" s="541"/>
      <c r="C229" s="518"/>
    </row>
    <row r="230" spans="1:3" s="12" customFormat="1" x14ac:dyDescent="0.25">
      <c r="A230" s="519" t="s">
        <v>9</v>
      </c>
      <c r="B230" s="541">
        <v>886245.21</v>
      </c>
      <c r="C230" s="518">
        <v>886245.2</v>
      </c>
    </row>
    <row r="231" spans="1:3" s="12" customFormat="1" x14ac:dyDescent="0.25">
      <c r="A231" s="519" t="s">
        <v>131</v>
      </c>
      <c r="B231" s="541"/>
      <c r="C231" s="518"/>
    </row>
    <row r="232" spans="1:3" s="12" customFormat="1" x14ac:dyDescent="0.25">
      <c r="A232" s="519" t="s">
        <v>106</v>
      </c>
      <c r="B232" s="541">
        <v>513068</v>
      </c>
      <c r="C232" s="518">
        <v>513068</v>
      </c>
    </row>
    <row r="233" spans="1:3" s="12" customFormat="1" x14ac:dyDescent="0.25">
      <c r="A233" s="519" t="s">
        <v>10</v>
      </c>
      <c r="B233" s="541">
        <v>12200</v>
      </c>
      <c r="C233" s="476">
        <v>11730.27</v>
      </c>
    </row>
    <row r="234" spans="1:3" s="12" customFormat="1" x14ac:dyDescent="0.25">
      <c r="A234" s="519" t="s">
        <v>30</v>
      </c>
      <c r="B234" s="541">
        <v>29518.74</v>
      </c>
      <c r="C234" s="518">
        <v>27646.2</v>
      </c>
    </row>
    <row r="235" spans="1:3" s="12" customFormat="1" x14ac:dyDescent="0.25">
      <c r="A235" s="519" t="s">
        <v>11</v>
      </c>
      <c r="B235" s="541">
        <v>11500</v>
      </c>
      <c r="C235" s="518">
        <v>10922.42</v>
      </c>
    </row>
    <row r="236" spans="1:3" s="12" customFormat="1" x14ac:dyDescent="0.25">
      <c r="A236" s="519" t="s">
        <v>12</v>
      </c>
      <c r="B236" s="541">
        <v>259465</v>
      </c>
      <c r="C236" s="518">
        <v>259311</v>
      </c>
    </row>
    <row r="237" spans="1:3" s="12" customFormat="1" x14ac:dyDescent="0.25">
      <c r="A237" s="519" t="s">
        <v>82</v>
      </c>
      <c r="B237" s="518">
        <v>1026.8599999999999</v>
      </c>
      <c r="C237" s="518">
        <v>1026.8599999999999</v>
      </c>
    </row>
    <row r="238" spans="1:3" s="12" customFormat="1" x14ac:dyDescent="0.25">
      <c r="A238" s="520" t="s">
        <v>5</v>
      </c>
      <c r="B238" s="541">
        <v>4200</v>
      </c>
      <c r="C238" s="518">
        <v>3643</v>
      </c>
    </row>
    <row r="239" spans="1:3" s="12" customFormat="1" ht="25.5" x14ac:dyDescent="0.25">
      <c r="A239" s="520" t="s">
        <v>6</v>
      </c>
      <c r="B239" s="541"/>
      <c r="C239" s="518"/>
    </row>
    <row r="240" spans="1:3" s="12" customFormat="1" ht="25.5" x14ac:dyDescent="0.25">
      <c r="A240" s="520" t="s">
        <v>7</v>
      </c>
      <c r="B240" s="518">
        <v>112454.39999999999</v>
      </c>
      <c r="C240" s="518">
        <v>112454.39999999999</v>
      </c>
    </row>
    <row r="241" spans="1:3" s="12" customFormat="1" x14ac:dyDescent="0.25">
      <c r="A241" s="14"/>
      <c r="B241" s="14"/>
      <c r="C241" s="14"/>
    </row>
    <row r="242" spans="1:3" s="12" customFormat="1" x14ac:dyDescent="0.25">
      <c r="A242" s="15" t="s">
        <v>0</v>
      </c>
      <c r="B242" s="15" t="s">
        <v>2</v>
      </c>
      <c r="C242" s="15" t="s">
        <v>3</v>
      </c>
    </row>
    <row r="243" spans="1:3" s="12" customFormat="1" x14ac:dyDescent="0.25">
      <c r="A243" s="15" t="s">
        <v>1</v>
      </c>
      <c r="B243" s="15">
        <v>2</v>
      </c>
      <c r="C243" s="15">
        <v>3</v>
      </c>
    </row>
    <row r="244" spans="1:3" s="12" customFormat="1" ht="25.5" x14ac:dyDescent="0.25">
      <c r="A244" s="3" t="s">
        <v>34</v>
      </c>
      <c r="B244" s="518">
        <f>SUM(B246:B261)</f>
        <v>48490800</v>
      </c>
      <c r="C244" s="518">
        <f>SUM(C246:C261)</f>
        <v>48490800</v>
      </c>
    </row>
    <row r="245" spans="1:3" s="12" customFormat="1" x14ac:dyDescent="0.25">
      <c r="A245" s="10" t="s">
        <v>4</v>
      </c>
      <c r="B245" s="518"/>
      <c r="C245" s="518"/>
    </row>
    <row r="246" spans="1:3" s="12" customFormat="1" x14ac:dyDescent="0.25">
      <c r="A246" s="13" t="s">
        <v>8</v>
      </c>
      <c r="B246" s="518">
        <v>27497700</v>
      </c>
      <c r="C246" s="518">
        <v>27497700</v>
      </c>
    </row>
    <row r="247" spans="1:3" s="12" customFormat="1" x14ac:dyDescent="0.25">
      <c r="A247" s="13" t="s">
        <v>13</v>
      </c>
      <c r="B247" s="518">
        <v>1000</v>
      </c>
      <c r="C247" s="518">
        <v>1000</v>
      </c>
    </row>
    <row r="248" spans="1:3" s="12" customFormat="1" ht="17.25" customHeight="1" x14ac:dyDescent="0.25">
      <c r="A248" s="13" t="s">
        <v>119</v>
      </c>
      <c r="B248" s="518">
        <v>0</v>
      </c>
      <c r="C248" s="518"/>
    </row>
    <row r="249" spans="1:3" s="12" customFormat="1" x14ac:dyDescent="0.25">
      <c r="A249" s="13" t="s">
        <v>9</v>
      </c>
      <c r="B249" s="518">
        <v>8222850</v>
      </c>
      <c r="C249" s="548">
        <v>8222850</v>
      </c>
    </row>
    <row r="250" spans="1:3" s="12" customFormat="1" x14ac:dyDescent="0.25">
      <c r="A250" s="13" t="s">
        <v>10</v>
      </c>
      <c r="B250" s="518">
        <v>19500</v>
      </c>
      <c r="C250" s="548">
        <v>19500</v>
      </c>
    </row>
    <row r="251" spans="1:3" s="12" customFormat="1" x14ac:dyDescent="0.25">
      <c r="A251" s="13" t="s">
        <v>15</v>
      </c>
      <c r="B251" s="518">
        <v>44867.11</v>
      </c>
      <c r="C251" s="548">
        <v>44867.11</v>
      </c>
    </row>
    <row r="252" spans="1:3" s="12" customFormat="1" x14ac:dyDescent="0.25">
      <c r="A252" s="13" t="s">
        <v>33</v>
      </c>
      <c r="B252" s="518"/>
      <c r="C252" s="518"/>
    </row>
    <row r="253" spans="1:3" s="12" customFormat="1" x14ac:dyDescent="0.25">
      <c r="A253" s="13" t="s">
        <v>11</v>
      </c>
      <c r="B253" s="518">
        <v>208566.84</v>
      </c>
      <c r="C253" s="518">
        <v>208566.84</v>
      </c>
    </row>
    <row r="254" spans="1:3" s="12" customFormat="1" x14ac:dyDescent="0.25">
      <c r="A254" s="13" t="s">
        <v>12</v>
      </c>
      <c r="B254" s="518">
        <v>971207.86</v>
      </c>
      <c r="C254" s="518">
        <v>971207.86</v>
      </c>
    </row>
    <row r="255" spans="1:3" s="12" customFormat="1" x14ac:dyDescent="0.25">
      <c r="A255" s="13" t="s">
        <v>72</v>
      </c>
      <c r="B255" s="518">
        <v>98027.28</v>
      </c>
      <c r="C255" s="518">
        <v>98027.28</v>
      </c>
    </row>
    <row r="256" spans="1:3" s="12" customFormat="1" x14ac:dyDescent="0.25">
      <c r="A256" s="10" t="s">
        <v>5</v>
      </c>
      <c r="B256" s="518"/>
      <c r="C256" s="518"/>
    </row>
    <row r="257" spans="1:3" s="12" customFormat="1" ht="25.5" x14ac:dyDescent="0.25">
      <c r="A257" s="10" t="s">
        <v>6</v>
      </c>
      <c r="B257" s="518">
        <v>7871572.79</v>
      </c>
      <c r="C257" s="518">
        <v>7871572.79</v>
      </c>
    </row>
    <row r="258" spans="1:3" s="12" customFormat="1" ht="25.5" x14ac:dyDescent="0.25">
      <c r="A258" s="10" t="s">
        <v>7</v>
      </c>
      <c r="B258" s="518">
        <v>3503441.12</v>
      </c>
      <c r="C258" s="548">
        <v>3503441.12</v>
      </c>
    </row>
    <row r="259" spans="1:3" s="12" customFormat="1" x14ac:dyDescent="0.25">
      <c r="A259" s="6" t="s">
        <v>37</v>
      </c>
      <c r="B259" s="518">
        <v>0</v>
      </c>
      <c r="C259" s="541"/>
    </row>
    <row r="260" spans="1:3" s="12" customFormat="1" x14ac:dyDescent="0.25">
      <c r="A260" s="6" t="s">
        <v>121</v>
      </c>
      <c r="B260" s="518">
        <v>48531</v>
      </c>
      <c r="C260" s="548">
        <v>48531</v>
      </c>
    </row>
    <row r="261" spans="1:3" s="12" customFormat="1" x14ac:dyDescent="0.25">
      <c r="A261" s="6" t="s">
        <v>120</v>
      </c>
      <c r="B261" s="518">
        <v>3536</v>
      </c>
      <c r="C261" s="541">
        <v>3536</v>
      </c>
    </row>
    <row r="262" spans="1:3" s="12" customFormat="1" x14ac:dyDescent="0.25">
      <c r="A262" s="14"/>
      <c r="B262" s="14"/>
      <c r="C262" s="14"/>
    </row>
    <row r="263" spans="1:3" s="12" customFormat="1" x14ac:dyDescent="0.25">
      <c r="A263" s="15" t="s">
        <v>0</v>
      </c>
      <c r="B263" s="15" t="s">
        <v>2</v>
      </c>
      <c r="C263" s="15" t="s">
        <v>3</v>
      </c>
    </row>
    <row r="264" spans="1:3" s="12" customFormat="1" x14ac:dyDescent="0.25">
      <c r="A264" s="15" t="s">
        <v>1</v>
      </c>
      <c r="B264" s="15">
        <v>2</v>
      </c>
      <c r="C264" s="15">
        <v>3</v>
      </c>
    </row>
    <row r="265" spans="1:3" s="12" customFormat="1" ht="25.5" x14ac:dyDescent="0.25">
      <c r="A265" s="3" t="s">
        <v>39</v>
      </c>
      <c r="B265" s="8">
        <f>SUM(B267:B281)</f>
        <v>44389800</v>
      </c>
      <c r="C265" s="8">
        <f>SUM(C267:C280)</f>
        <v>44389800</v>
      </c>
    </row>
    <row r="266" spans="1:3" s="12" customFormat="1" x14ac:dyDescent="0.25">
      <c r="A266" s="10" t="s">
        <v>4</v>
      </c>
      <c r="B266" s="11"/>
      <c r="C266" s="11"/>
    </row>
    <row r="267" spans="1:3" s="12" customFormat="1" x14ac:dyDescent="0.25">
      <c r="A267" s="556" t="s">
        <v>8</v>
      </c>
      <c r="B267" s="557">
        <v>23946177.559999999</v>
      </c>
      <c r="C267" s="559">
        <v>23946177.559999999</v>
      </c>
    </row>
    <row r="268" spans="1:3" s="12" customFormat="1" x14ac:dyDescent="0.25">
      <c r="A268" s="556" t="s">
        <v>66</v>
      </c>
      <c r="B268" s="557">
        <v>14562</v>
      </c>
      <c r="C268" s="559">
        <v>14562</v>
      </c>
    </row>
    <row r="269" spans="1:3" s="12" customFormat="1" x14ac:dyDescent="0.25">
      <c r="A269" s="556" t="s">
        <v>103</v>
      </c>
      <c r="B269" s="558">
        <v>1200</v>
      </c>
      <c r="C269" s="559">
        <v>1200</v>
      </c>
    </row>
    <row r="270" spans="1:3" s="12" customFormat="1" x14ac:dyDescent="0.25">
      <c r="A270" s="556" t="s">
        <v>9</v>
      </c>
      <c r="B270" s="557">
        <v>7148038</v>
      </c>
      <c r="C270" s="559">
        <v>7148038</v>
      </c>
    </row>
    <row r="271" spans="1:3" s="12" customFormat="1" x14ac:dyDescent="0.25">
      <c r="A271" s="556" t="s">
        <v>10</v>
      </c>
      <c r="B271" s="558">
        <v>66265.33</v>
      </c>
      <c r="C271" s="559">
        <v>66265.33</v>
      </c>
    </row>
    <row r="272" spans="1:3" s="12" customFormat="1" x14ac:dyDescent="0.25">
      <c r="A272" s="556" t="s">
        <v>15</v>
      </c>
      <c r="B272" s="557">
        <v>110408.75</v>
      </c>
      <c r="C272" s="559">
        <v>110408.75</v>
      </c>
    </row>
    <row r="273" spans="1:3" s="12" customFormat="1" ht="23.25" x14ac:dyDescent="0.25">
      <c r="A273" s="556" t="s">
        <v>14</v>
      </c>
      <c r="B273" s="558"/>
      <c r="C273" s="559"/>
    </row>
    <row r="274" spans="1:3" s="12" customFormat="1" x14ac:dyDescent="0.25">
      <c r="A274" s="556" t="s">
        <v>11</v>
      </c>
      <c r="B274" s="557">
        <v>526392.9</v>
      </c>
      <c r="C274" s="559">
        <v>526392.9</v>
      </c>
    </row>
    <row r="275" spans="1:3" s="12" customFormat="1" x14ac:dyDescent="0.25">
      <c r="A275" s="556" t="s">
        <v>12</v>
      </c>
      <c r="B275" s="557">
        <v>653151.18000000005</v>
      </c>
      <c r="C275" s="559">
        <v>653151.18000000005</v>
      </c>
    </row>
    <row r="276" spans="1:3" s="12" customFormat="1" x14ac:dyDescent="0.25">
      <c r="A276" s="556" t="s">
        <v>72</v>
      </c>
      <c r="B276" s="557">
        <v>56581.79</v>
      </c>
      <c r="C276" s="559">
        <v>56581.79</v>
      </c>
    </row>
    <row r="277" spans="1:3" s="12" customFormat="1" x14ac:dyDescent="0.25">
      <c r="A277" s="556" t="s">
        <v>148</v>
      </c>
      <c r="B277" s="557">
        <v>31222.44</v>
      </c>
      <c r="C277" s="559">
        <v>31222.44</v>
      </c>
    </row>
    <row r="278" spans="1:3" s="12" customFormat="1" x14ac:dyDescent="0.25">
      <c r="A278" s="555" t="s">
        <v>5</v>
      </c>
      <c r="B278" s="557">
        <v>47360</v>
      </c>
      <c r="C278" s="559">
        <v>47360</v>
      </c>
    </row>
    <row r="279" spans="1:3" s="12" customFormat="1" ht="25.5" x14ac:dyDescent="0.25">
      <c r="A279" s="555" t="s">
        <v>6</v>
      </c>
      <c r="B279" s="557">
        <v>7772609.9100000001</v>
      </c>
      <c r="C279" s="559">
        <v>7772609.9100000001</v>
      </c>
    </row>
    <row r="280" spans="1:3" s="12" customFormat="1" ht="25.5" x14ac:dyDescent="0.25">
      <c r="A280" s="555" t="s">
        <v>7</v>
      </c>
      <c r="B280" s="557">
        <v>4015830.14</v>
      </c>
      <c r="C280" s="559">
        <v>4015830.14</v>
      </c>
    </row>
    <row r="281" spans="1:3" s="12" customFormat="1" x14ac:dyDescent="0.25">
      <c r="A281" s="14"/>
      <c r="B281" s="14"/>
      <c r="C281" s="14"/>
    </row>
    <row r="282" spans="1:3" s="12" customFormat="1" x14ac:dyDescent="0.25">
      <c r="A282" s="27" t="s">
        <v>0</v>
      </c>
      <c r="B282" s="27" t="s">
        <v>2</v>
      </c>
      <c r="C282" s="27" t="s">
        <v>3</v>
      </c>
    </row>
    <row r="283" spans="1:3" s="12" customFormat="1" ht="15.75" thickBot="1" x14ac:dyDescent="0.3">
      <c r="A283" s="27" t="s">
        <v>1</v>
      </c>
      <c r="B283" s="28" t="s">
        <v>40</v>
      </c>
      <c r="C283" s="28" t="s">
        <v>41</v>
      </c>
    </row>
    <row r="284" spans="1:3" s="12" customFormat="1" x14ac:dyDescent="0.25">
      <c r="A284" s="29" t="s">
        <v>42</v>
      </c>
      <c r="B284" s="81">
        <f>SUM(B286:B300)</f>
        <v>104158500</v>
      </c>
      <c r="C284" s="81">
        <f>SUM(C286:C300)</f>
        <v>104158500</v>
      </c>
    </row>
    <row r="285" spans="1:3" s="12" customFormat="1" x14ac:dyDescent="0.25">
      <c r="A285" s="31" t="s">
        <v>4</v>
      </c>
      <c r="B285" s="82"/>
      <c r="C285" s="82"/>
    </row>
    <row r="286" spans="1:3" s="12" customFormat="1" x14ac:dyDescent="0.25">
      <c r="A286" s="378" t="s">
        <v>8</v>
      </c>
      <c r="B286" s="560">
        <v>32816410.16</v>
      </c>
      <c r="C286" s="560">
        <v>32816410.16</v>
      </c>
    </row>
    <row r="287" spans="1:3" s="12" customFormat="1" x14ac:dyDescent="0.25">
      <c r="A287" s="378" t="s">
        <v>13</v>
      </c>
      <c r="B287" s="560">
        <v>248800</v>
      </c>
      <c r="C287" s="560">
        <v>248800</v>
      </c>
    </row>
    <row r="288" spans="1:3" s="12" customFormat="1" x14ac:dyDescent="0.25">
      <c r="A288" s="378" t="s">
        <v>9</v>
      </c>
      <c r="B288" s="560">
        <v>9911154</v>
      </c>
      <c r="C288" s="560">
        <v>9911154</v>
      </c>
    </row>
    <row r="289" spans="1:3" s="12" customFormat="1" x14ac:dyDescent="0.25">
      <c r="A289" s="378" t="s">
        <v>10</v>
      </c>
      <c r="B289" s="560">
        <v>339772.29</v>
      </c>
      <c r="C289" s="560">
        <v>339772.29</v>
      </c>
    </row>
    <row r="290" spans="1:3" s="12" customFormat="1" ht="23.25" x14ac:dyDescent="0.25">
      <c r="A290" s="378" t="s">
        <v>124</v>
      </c>
      <c r="B290" s="560">
        <v>69556.899999999994</v>
      </c>
      <c r="C290" s="560">
        <v>69556.899999999994</v>
      </c>
    </row>
    <row r="291" spans="1:3" s="12" customFormat="1" x14ac:dyDescent="0.25">
      <c r="A291" s="378" t="s">
        <v>15</v>
      </c>
      <c r="B291" s="560">
        <v>1370583.95</v>
      </c>
      <c r="C291" s="560">
        <v>1370583.95</v>
      </c>
    </row>
    <row r="292" spans="1:3" s="12" customFormat="1" x14ac:dyDescent="0.25">
      <c r="A292" s="378" t="s">
        <v>91</v>
      </c>
      <c r="B292" s="560">
        <v>90000</v>
      </c>
      <c r="C292" s="560">
        <v>90000</v>
      </c>
    </row>
    <row r="293" spans="1:3" s="12" customFormat="1" x14ac:dyDescent="0.25">
      <c r="A293" s="378" t="s">
        <v>11</v>
      </c>
      <c r="B293" s="560">
        <v>6418762.21</v>
      </c>
      <c r="C293" s="560">
        <v>6418762.21</v>
      </c>
    </row>
    <row r="294" spans="1:3" s="12" customFormat="1" x14ac:dyDescent="0.25">
      <c r="A294" s="378" t="s">
        <v>12</v>
      </c>
      <c r="B294" s="560">
        <v>34611261.859999999</v>
      </c>
      <c r="C294" s="560">
        <v>34611261.859999999</v>
      </c>
    </row>
    <row r="295" spans="1:3" s="12" customFormat="1" ht="23.25" x14ac:dyDescent="0.25">
      <c r="A295" s="378" t="s">
        <v>125</v>
      </c>
      <c r="B295" s="560">
        <v>18849.939999999999</v>
      </c>
      <c r="C295" s="560">
        <v>18849.939999999999</v>
      </c>
    </row>
    <row r="296" spans="1:3" s="12" customFormat="1" ht="15" customHeight="1" x14ac:dyDescent="0.25">
      <c r="A296" s="378" t="s">
        <v>86</v>
      </c>
      <c r="B296" s="560">
        <v>30981.84</v>
      </c>
      <c r="C296" s="560">
        <v>30981.84</v>
      </c>
    </row>
    <row r="297" spans="1:3" s="12" customFormat="1" x14ac:dyDescent="0.25">
      <c r="A297" s="396"/>
      <c r="B297" s="560"/>
      <c r="C297" s="560"/>
    </row>
    <row r="298" spans="1:3" s="12" customFormat="1" x14ac:dyDescent="0.25">
      <c r="A298" s="397" t="s">
        <v>5</v>
      </c>
      <c r="B298" s="560">
        <v>160841.16</v>
      </c>
      <c r="C298" s="560">
        <v>160841.16</v>
      </c>
    </row>
    <row r="299" spans="1:3" s="12" customFormat="1" ht="25.5" x14ac:dyDescent="0.25">
      <c r="A299" s="377" t="s">
        <v>6</v>
      </c>
      <c r="B299" s="560">
        <v>12080543.609999999</v>
      </c>
      <c r="C299" s="560">
        <v>12080543.609999999</v>
      </c>
    </row>
    <row r="300" spans="1:3" s="12" customFormat="1" ht="26.25" thickBot="1" x14ac:dyDescent="0.3">
      <c r="A300" s="398" t="s">
        <v>7</v>
      </c>
      <c r="B300" s="560">
        <v>5990982.0800000001</v>
      </c>
      <c r="C300" s="560">
        <v>5990982.0800000001</v>
      </c>
    </row>
    <row r="301" spans="1:3" s="12" customFormat="1" x14ac:dyDescent="0.25">
      <c r="A301" s="309"/>
      <c r="B301" s="300"/>
      <c r="C301" s="300"/>
    </row>
    <row r="302" spans="1:3" s="12" customFormat="1" x14ac:dyDescent="0.25">
      <c r="A302" s="27" t="s">
        <v>0</v>
      </c>
      <c r="B302" s="27" t="s">
        <v>2</v>
      </c>
      <c r="C302" s="27" t="s">
        <v>3</v>
      </c>
    </row>
    <row r="303" spans="1:3" s="12" customFormat="1" ht="15.75" thickBot="1" x14ac:dyDescent="0.3">
      <c r="A303" s="27" t="s">
        <v>1</v>
      </c>
      <c r="B303" s="28" t="s">
        <v>40</v>
      </c>
      <c r="C303" s="28" t="s">
        <v>41</v>
      </c>
    </row>
    <row r="304" spans="1:3" s="12" customFormat="1" x14ac:dyDescent="0.25">
      <c r="A304" s="42" t="s">
        <v>45</v>
      </c>
      <c r="B304" s="87">
        <f>SUM(B306:B317)</f>
        <v>118626699.99999999</v>
      </c>
      <c r="C304" s="87">
        <f>SUM(C306:C317)</f>
        <v>118626699.99999999</v>
      </c>
    </row>
    <row r="305" spans="1:5" s="12" customFormat="1" x14ac:dyDescent="0.25">
      <c r="A305" s="44" t="s">
        <v>4</v>
      </c>
      <c r="B305" s="88"/>
      <c r="C305" s="88"/>
    </row>
    <row r="306" spans="1:5" s="12" customFormat="1" x14ac:dyDescent="0.25">
      <c r="A306" s="519" t="s">
        <v>8</v>
      </c>
      <c r="B306" s="538">
        <v>20180731</v>
      </c>
      <c r="C306" s="538">
        <v>20180731</v>
      </c>
    </row>
    <row r="307" spans="1:5" s="12" customFormat="1" x14ac:dyDescent="0.25">
      <c r="A307" s="519" t="s">
        <v>13</v>
      </c>
      <c r="B307" s="535"/>
      <c r="C307" s="535"/>
    </row>
    <row r="308" spans="1:5" s="12" customFormat="1" x14ac:dyDescent="0.25">
      <c r="A308" s="519" t="s">
        <v>9</v>
      </c>
      <c r="B308" s="535">
        <v>6035598</v>
      </c>
      <c r="C308" s="535">
        <v>6035598</v>
      </c>
    </row>
    <row r="309" spans="1:5" s="12" customFormat="1" x14ac:dyDescent="0.25">
      <c r="A309" s="519" t="s">
        <v>10</v>
      </c>
      <c r="B309" s="535">
        <v>95653.4</v>
      </c>
      <c r="C309" s="535">
        <v>95653.4</v>
      </c>
    </row>
    <row r="310" spans="1:5" s="12" customFormat="1" ht="23.25" x14ac:dyDescent="0.25">
      <c r="A310" s="519" t="s">
        <v>14</v>
      </c>
      <c r="B310" s="535"/>
      <c r="C310" s="535"/>
    </row>
    <row r="311" spans="1:5" s="12" customFormat="1" x14ac:dyDescent="0.25">
      <c r="A311" s="519" t="s">
        <v>21</v>
      </c>
      <c r="B311" s="535">
        <v>251595.01</v>
      </c>
      <c r="C311" s="535">
        <v>251595.01</v>
      </c>
    </row>
    <row r="312" spans="1:5" s="12" customFormat="1" x14ac:dyDescent="0.25">
      <c r="A312" s="519" t="s">
        <v>11</v>
      </c>
      <c r="B312" s="535">
        <v>32560009.629999999</v>
      </c>
      <c r="C312" s="535">
        <v>32560009.629999999</v>
      </c>
    </row>
    <row r="313" spans="1:5" s="12" customFormat="1" x14ac:dyDescent="0.25">
      <c r="A313" s="519" t="s">
        <v>12</v>
      </c>
      <c r="B313" s="535">
        <v>24554717.129999999</v>
      </c>
      <c r="C313" s="535">
        <v>24554717.129999999</v>
      </c>
    </row>
    <row r="314" spans="1:5" s="12" customFormat="1" x14ac:dyDescent="0.25">
      <c r="A314" s="519" t="s">
        <v>72</v>
      </c>
      <c r="B314" s="538">
        <v>52544.55</v>
      </c>
      <c r="C314" s="538">
        <v>52544.55</v>
      </c>
    </row>
    <row r="315" spans="1:5" s="12" customFormat="1" x14ac:dyDescent="0.25">
      <c r="A315" s="520" t="s">
        <v>5</v>
      </c>
      <c r="B315" s="535">
        <v>10723037.16</v>
      </c>
      <c r="C315" s="535">
        <v>10723037.16</v>
      </c>
      <c r="E315" s="496"/>
    </row>
    <row r="316" spans="1:5" s="12" customFormat="1" ht="25.5" x14ac:dyDescent="0.25">
      <c r="A316" s="520" t="s">
        <v>6</v>
      </c>
      <c r="B316" s="538">
        <v>20040549.600000001</v>
      </c>
      <c r="C316" s="538">
        <v>20040549.600000001</v>
      </c>
      <c r="E316" s="496"/>
    </row>
    <row r="317" spans="1:5" s="12" customFormat="1" ht="25.5" x14ac:dyDescent="0.25">
      <c r="A317" s="520" t="s">
        <v>7</v>
      </c>
      <c r="B317" s="535">
        <v>4132264.52</v>
      </c>
      <c r="C317" s="535">
        <v>4132264.52</v>
      </c>
    </row>
    <row r="318" spans="1:5" s="12" customFormat="1" x14ac:dyDescent="0.25">
      <c r="A318" s="311"/>
      <c r="B318" s="312"/>
      <c r="C318" s="312"/>
    </row>
    <row r="319" spans="1:5" s="12" customFormat="1" x14ac:dyDescent="0.25">
      <c r="A319" s="27" t="s">
        <v>0</v>
      </c>
      <c r="B319" s="27" t="s">
        <v>2</v>
      </c>
      <c r="C319" s="27" t="s">
        <v>3</v>
      </c>
    </row>
    <row r="320" spans="1:5" s="12" customFormat="1" ht="15.75" thickBot="1" x14ac:dyDescent="0.3">
      <c r="A320" s="27" t="s">
        <v>1</v>
      </c>
      <c r="B320" s="28" t="s">
        <v>40</v>
      </c>
      <c r="C320" s="28" t="s">
        <v>41</v>
      </c>
    </row>
    <row r="321" spans="1:3" s="12" customFormat="1" x14ac:dyDescent="0.25">
      <c r="A321" s="3" t="s">
        <v>46</v>
      </c>
      <c r="B321" s="43">
        <f>SUM(B323:B334)</f>
        <v>10525799.999999998</v>
      </c>
      <c r="C321" s="43">
        <f>SUM(C323:C334)</f>
        <v>10525830.005179999</v>
      </c>
    </row>
    <row r="322" spans="1:3" s="12" customFormat="1" x14ac:dyDescent="0.25">
      <c r="A322" s="10" t="s">
        <v>4</v>
      </c>
      <c r="B322" s="50"/>
      <c r="C322" s="50"/>
    </row>
    <row r="323" spans="1:3" s="12" customFormat="1" x14ac:dyDescent="0.25">
      <c r="A323" s="13" t="s">
        <v>8</v>
      </c>
      <c r="B323" s="51">
        <v>5838927.9900000002</v>
      </c>
      <c r="C323" s="51">
        <v>5838957.9900000002</v>
      </c>
    </row>
    <row r="324" spans="1:3" s="12" customFormat="1" x14ac:dyDescent="0.25">
      <c r="A324" s="13" t="s">
        <v>9</v>
      </c>
      <c r="B324" s="51">
        <v>1752484.27</v>
      </c>
      <c r="C324" s="51">
        <v>1752484.2751800001</v>
      </c>
    </row>
    <row r="325" spans="1:3" s="12" customFormat="1" x14ac:dyDescent="0.25">
      <c r="A325" s="13" t="s">
        <v>151</v>
      </c>
      <c r="B325" s="51">
        <v>16948.740000000002</v>
      </c>
      <c r="C325" s="51">
        <v>16948.740000000002</v>
      </c>
    </row>
    <row r="326" spans="1:3" s="12" customFormat="1" x14ac:dyDescent="0.25">
      <c r="A326" s="13" t="s">
        <v>10</v>
      </c>
      <c r="B326" s="51">
        <v>52993.87</v>
      </c>
      <c r="C326" s="51">
        <v>52993.87</v>
      </c>
    </row>
    <row r="327" spans="1:3" s="12" customFormat="1" x14ac:dyDescent="0.25">
      <c r="A327" s="13" t="s">
        <v>44</v>
      </c>
      <c r="B327" s="51"/>
      <c r="C327" s="51"/>
    </row>
    <row r="328" spans="1:3" s="12" customFormat="1" x14ac:dyDescent="0.25">
      <c r="A328" s="13" t="s">
        <v>15</v>
      </c>
      <c r="B328" s="51">
        <v>118548.9</v>
      </c>
      <c r="C328" s="51">
        <v>118548.9</v>
      </c>
    </row>
    <row r="329" spans="1:3" s="12" customFormat="1" x14ac:dyDescent="0.25">
      <c r="A329" s="13" t="s">
        <v>11</v>
      </c>
      <c r="B329" s="51">
        <v>668864.31999999995</v>
      </c>
      <c r="C329" s="51">
        <v>668864.32000000007</v>
      </c>
    </row>
    <row r="330" spans="1:3" s="12" customFormat="1" x14ac:dyDescent="0.25">
      <c r="A330" s="13" t="s">
        <v>12</v>
      </c>
      <c r="B330" s="51">
        <v>1917947.63</v>
      </c>
      <c r="C330" s="51">
        <v>1917947.63</v>
      </c>
    </row>
    <row r="331" spans="1:3" s="12" customFormat="1" x14ac:dyDescent="0.25">
      <c r="A331" s="13" t="s">
        <v>72</v>
      </c>
      <c r="B331" s="51">
        <v>9975</v>
      </c>
      <c r="C331" s="51">
        <v>9975</v>
      </c>
    </row>
    <row r="332" spans="1:3" s="12" customFormat="1" x14ac:dyDescent="0.25">
      <c r="A332" s="10" t="s">
        <v>5</v>
      </c>
      <c r="B332" s="51">
        <v>244.14</v>
      </c>
      <c r="C332" s="51">
        <v>244.14</v>
      </c>
    </row>
    <row r="333" spans="1:3" s="12" customFormat="1" ht="25.5" x14ac:dyDescent="0.25">
      <c r="A333" s="10" t="s">
        <v>6</v>
      </c>
      <c r="B333" s="51">
        <v>22577.35</v>
      </c>
      <c r="C333" s="51">
        <v>22577.35</v>
      </c>
    </row>
    <row r="334" spans="1:3" s="12" customFormat="1" ht="25.5" x14ac:dyDescent="0.25">
      <c r="A334" s="10" t="s">
        <v>7</v>
      </c>
      <c r="B334" s="51">
        <v>126287.79</v>
      </c>
      <c r="C334" s="51">
        <v>126287.79</v>
      </c>
    </row>
    <row r="335" spans="1:3" s="12" customFormat="1" x14ac:dyDescent="0.25">
      <c r="A335" s="272"/>
      <c r="B335" s="313"/>
      <c r="C335" s="313"/>
    </row>
    <row r="336" spans="1:3" s="12" customFormat="1" x14ac:dyDescent="0.25">
      <c r="A336" s="27" t="s">
        <v>0</v>
      </c>
      <c r="B336" s="27" t="s">
        <v>2</v>
      </c>
      <c r="C336" s="27" t="s">
        <v>3</v>
      </c>
    </row>
    <row r="337" spans="1:3" s="12" customFormat="1" ht="15.75" thickBot="1" x14ac:dyDescent="0.3">
      <c r="A337" s="27" t="s">
        <v>1</v>
      </c>
      <c r="B337" s="28" t="s">
        <v>40</v>
      </c>
      <c r="C337" s="28" t="s">
        <v>41</v>
      </c>
    </row>
    <row r="338" spans="1:3" s="12" customFormat="1" x14ac:dyDescent="0.25">
      <c r="A338" s="29" t="s">
        <v>48</v>
      </c>
      <c r="B338" s="43">
        <f>SUM(B340:B352)</f>
        <v>18229300</v>
      </c>
      <c r="C338" s="43">
        <f>SUM(C340:C352)</f>
        <v>18229300</v>
      </c>
    </row>
    <row r="339" spans="1:3" s="12" customFormat="1" x14ac:dyDescent="0.25">
      <c r="A339" s="55" t="s">
        <v>4</v>
      </c>
      <c r="B339" s="90"/>
      <c r="C339" s="90"/>
    </row>
    <row r="340" spans="1:3" s="12" customFormat="1" x14ac:dyDescent="0.25">
      <c r="A340" s="552" t="s">
        <v>8</v>
      </c>
      <c r="B340" s="51">
        <v>9455936.5299999993</v>
      </c>
      <c r="C340" s="51">
        <v>9455936.5299999993</v>
      </c>
    </row>
    <row r="341" spans="1:3" s="12" customFormat="1" ht="26.25" x14ac:dyDescent="0.25">
      <c r="A341" s="552" t="s">
        <v>84</v>
      </c>
      <c r="B341" s="51">
        <v>31143.360000000001</v>
      </c>
      <c r="C341" s="51">
        <v>31143.360000000001</v>
      </c>
    </row>
    <row r="342" spans="1:3" s="12" customFormat="1" x14ac:dyDescent="0.25">
      <c r="A342" s="553" t="s">
        <v>13</v>
      </c>
      <c r="B342" s="51">
        <v>2400</v>
      </c>
      <c r="C342" s="51">
        <v>2400</v>
      </c>
    </row>
    <row r="343" spans="1:3" s="12" customFormat="1" x14ac:dyDescent="0.25">
      <c r="A343" s="552" t="s">
        <v>9</v>
      </c>
      <c r="B343" s="51">
        <v>2834520.11</v>
      </c>
      <c r="C343" s="51">
        <v>2834520.11</v>
      </c>
    </row>
    <row r="344" spans="1:3" s="12" customFormat="1" x14ac:dyDescent="0.25">
      <c r="A344" s="552" t="s">
        <v>10</v>
      </c>
      <c r="B344" s="51">
        <v>89360.81</v>
      </c>
      <c r="C344" s="51">
        <v>89360.81</v>
      </c>
    </row>
    <row r="345" spans="1:3" s="12" customFormat="1" x14ac:dyDescent="0.25">
      <c r="A345" s="552" t="s">
        <v>153</v>
      </c>
      <c r="B345" s="51">
        <v>0</v>
      </c>
      <c r="C345" s="51">
        <v>0</v>
      </c>
    </row>
    <row r="346" spans="1:3" s="12" customFormat="1" x14ac:dyDescent="0.25">
      <c r="A346" s="554" t="s">
        <v>15</v>
      </c>
      <c r="B346" s="51">
        <v>429911.33</v>
      </c>
      <c r="C346" s="51">
        <v>429911.33</v>
      </c>
    </row>
    <row r="347" spans="1:3" s="12" customFormat="1" x14ac:dyDescent="0.25">
      <c r="A347" s="554" t="s">
        <v>11</v>
      </c>
      <c r="B347" s="51">
        <v>2862632.54</v>
      </c>
      <c r="C347" s="51">
        <v>2862632.54</v>
      </c>
    </row>
    <row r="348" spans="1:3" s="12" customFormat="1" x14ac:dyDescent="0.25">
      <c r="A348" s="554" t="s">
        <v>12</v>
      </c>
      <c r="B348" s="51">
        <v>836477.76</v>
      </c>
      <c r="C348" s="51">
        <v>836477.76</v>
      </c>
    </row>
    <row r="349" spans="1:3" s="12" customFormat="1" ht="25.5" x14ac:dyDescent="0.25">
      <c r="A349" s="554" t="s">
        <v>154</v>
      </c>
      <c r="B349" s="51">
        <v>1955.92</v>
      </c>
      <c r="C349" s="51">
        <v>1955.92</v>
      </c>
    </row>
    <row r="350" spans="1:3" s="12" customFormat="1" x14ac:dyDescent="0.25">
      <c r="A350" s="554" t="s">
        <v>5</v>
      </c>
      <c r="B350" s="51">
        <v>3384</v>
      </c>
      <c r="C350" s="51">
        <v>3384</v>
      </c>
    </row>
    <row r="351" spans="1:3" ht="25.5" x14ac:dyDescent="0.25">
      <c r="A351" s="551" t="s">
        <v>6</v>
      </c>
      <c r="B351" s="51">
        <v>420461.95</v>
      </c>
      <c r="C351" s="51">
        <v>420461.95</v>
      </c>
    </row>
    <row r="352" spans="1:3" ht="25.5" x14ac:dyDescent="0.25">
      <c r="A352" s="551" t="s">
        <v>7</v>
      </c>
      <c r="B352" s="51">
        <v>1261115.69</v>
      </c>
      <c r="C352" s="51">
        <v>1261115.69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6"/>
  <sheetViews>
    <sheetView zoomScaleNormal="100" workbookViewId="0">
      <selection activeCell="E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7.85546875" style="1" customWidth="1"/>
    <col min="4" max="4" width="12.42578125" style="7" bestFit="1" customWidth="1"/>
    <col min="5" max="129" width="9.140625" style="7"/>
    <col min="130" max="130" width="20.140625" style="7" customWidth="1"/>
    <col min="131" max="131" width="4" style="7" customWidth="1"/>
    <col min="132" max="132" width="19.5703125" style="7" customWidth="1"/>
    <col min="133" max="140" width="11" style="7" customWidth="1"/>
    <col min="141" max="385" width="9.140625" style="7"/>
    <col min="386" max="386" width="20.140625" style="7" customWidth="1"/>
    <col min="387" max="387" width="4" style="7" customWidth="1"/>
    <col min="388" max="388" width="19.5703125" style="7" customWidth="1"/>
    <col min="389" max="396" width="11" style="7" customWidth="1"/>
    <col min="397" max="641" width="9.140625" style="7"/>
    <col min="642" max="642" width="20.140625" style="7" customWidth="1"/>
    <col min="643" max="643" width="4" style="7" customWidth="1"/>
    <col min="644" max="644" width="19.5703125" style="7" customWidth="1"/>
    <col min="645" max="652" width="11" style="7" customWidth="1"/>
    <col min="653" max="897" width="9.140625" style="7"/>
    <col min="898" max="898" width="20.140625" style="7" customWidth="1"/>
    <col min="899" max="899" width="4" style="7" customWidth="1"/>
    <col min="900" max="900" width="19.5703125" style="7" customWidth="1"/>
    <col min="901" max="908" width="11" style="7" customWidth="1"/>
    <col min="909" max="1153" width="9.140625" style="7"/>
    <col min="1154" max="1154" width="20.140625" style="7" customWidth="1"/>
    <col min="1155" max="1155" width="4" style="7" customWidth="1"/>
    <col min="1156" max="1156" width="19.5703125" style="7" customWidth="1"/>
    <col min="1157" max="1164" width="11" style="7" customWidth="1"/>
    <col min="1165" max="1409" width="9.140625" style="7"/>
    <col min="1410" max="1410" width="20.140625" style="7" customWidth="1"/>
    <col min="1411" max="1411" width="4" style="7" customWidth="1"/>
    <col min="1412" max="1412" width="19.5703125" style="7" customWidth="1"/>
    <col min="1413" max="1420" width="11" style="7" customWidth="1"/>
    <col min="1421" max="1665" width="9.140625" style="7"/>
    <col min="1666" max="1666" width="20.140625" style="7" customWidth="1"/>
    <col min="1667" max="1667" width="4" style="7" customWidth="1"/>
    <col min="1668" max="1668" width="19.5703125" style="7" customWidth="1"/>
    <col min="1669" max="1676" width="11" style="7" customWidth="1"/>
    <col min="1677" max="1921" width="9.140625" style="7"/>
    <col min="1922" max="1922" width="20.140625" style="7" customWidth="1"/>
    <col min="1923" max="1923" width="4" style="7" customWidth="1"/>
    <col min="1924" max="1924" width="19.5703125" style="7" customWidth="1"/>
    <col min="1925" max="1932" width="11" style="7" customWidth="1"/>
    <col min="1933" max="2177" width="9.140625" style="7"/>
    <col min="2178" max="2178" width="20.140625" style="7" customWidth="1"/>
    <col min="2179" max="2179" width="4" style="7" customWidth="1"/>
    <col min="2180" max="2180" width="19.5703125" style="7" customWidth="1"/>
    <col min="2181" max="2188" width="11" style="7" customWidth="1"/>
    <col min="2189" max="2433" width="9.140625" style="7"/>
    <col min="2434" max="2434" width="20.140625" style="7" customWidth="1"/>
    <col min="2435" max="2435" width="4" style="7" customWidth="1"/>
    <col min="2436" max="2436" width="19.5703125" style="7" customWidth="1"/>
    <col min="2437" max="2444" width="11" style="7" customWidth="1"/>
    <col min="2445" max="2689" width="9.140625" style="7"/>
    <col min="2690" max="2690" width="20.140625" style="7" customWidth="1"/>
    <col min="2691" max="2691" width="4" style="7" customWidth="1"/>
    <col min="2692" max="2692" width="19.5703125" style="7" customWidth="1"/>
    <col min="2693" max="2700" width="11" style="7" customWidth="1"/>
    <col min="2701" max="2945" width="9.140625" style="7"/>
    <col min="2946" max="2946" width="20.140625" style="7" customWidth="1"/>
    <col min="2947" max="2947" width="4" style="7" customWidth="1"/>
    <col min="2948" max="2948" width="19.5703125" style="7" customWidth="1"/>
    <col min="2949" max="2956" width="11" style="7" customWidth="1"/>
    <col min="2957" max="3201" width="9.140625" style="7"/>
    <col min="3202" max="3202" width="20.140625" style="7" customWidth="1"/>
    <col min="3203" max="3203" width="4" style="7" customWidth="1"/>
    <col min="3204" max="3204" width="19.5703125" style="7" customWidth="1"/>
    <col min="3205" max="3212" width="11" style="7" customWidth="1"/>
    <col min="3213" max="3457" width="9.140625" style="7"/>
    <col min="3458" max="3458" width="20.140625" style="7" customWidth="1"/>
    <col min="3459" max="3459" width="4" style="7" customWidth="1"/>
    <col min="3460" max="3460" width="19.5703125" style="7" customWidth="1"/>
    <col min="3461" max="3468" width="11" style="7" customWidth="1"/>
    <col min="3469" max="3713" width="9.140625" style="7"/>
    <col min="3714" max="3714" width="20.140625" style="7" customWidth="1"/>
    <col min="3715" max="3715" width="4" style="7" customWidth="1"/>
    <col min="3716" max="3716" width="19.5703125" style="7" customWidth="1"/>
    <col min="3717" max="3724" width="11" style="7" customWidth="1"/>
    <col min="3725" max="3969" width="9.140625" style="7"/>
    <col min="3970" max="3970" width="20.140625" style="7" customWidth="1"/>
    <col min="3971" max="3971" width="4" style="7" customWidth="1"/>
    <col min="3972" max="3972" width="19.5703125" style="7" customWidth="1"/>
    <col min="3973" max="3980" width="11" style="7" customWidth="1"/>
    <col min="3981" max="4225" width="9.140625" style="7"/>
    <col min="4226" max="4226" width="20.140625" style="7" customWidth="1"/>
    <col min="4227" max="4227" width="4" style="7" customWidth="1"/>
    <col min="4228" max="4228" width="19.5703125" style="7" customWidth="1"/>
    <col min="4229" max="4236" width="11" style="7" customWidth="1"/>
    <col min="4237" max="4481" width="9.140625" style="7"/>
    <col min="4482" max="4482" width="20.140625" style="7" customWidth="1"/>
    <col min="4483" max="4483" width="4" style="7" customWidth="1"/>
    <col min="4484" max="4484" width="19.5703125" style="7" customWidth="1"/>
    <col min="4485" max="4492" width="11" style="7" customWidth="1"/>
    <col min="4493" max="4737" width="9.140625" style="7"/>
    <col min="4738" max="4738" width="20.140625" style="7" customWidth="1"/>
    <col min="4739" max="4739" width="4" style="7" customWidth="1"/>
    <col min="4740" max="4740" width="19.5703125" style="7" customWidth="1"/>
    <col min="4741" max="4748" width="11" style="7" customWidth="1"/>
    <col min="4749" max="4993" width="9.140625" style="7"/>
    <col min="4994" max="4994" width="20.140625" style="7" customWidth="1"/>
    <col min="4995" max="4995" width="4" style="7" customWidth="1"/>
    <col min="4996" max="4996" width="19.5703125" style="7" customWidth="1"/>
    <col min="4997" max="5004" width="11" style="7" customWidth="1"/>
    <col min="5005" max="5249" width="9.140625" style="7"/>
    <col min="5250" max="5250" width="20.140625" style="7" customWidth="1"/>
    <col min="5251" max="5251" width="4" style="7" customWidth="1"/>
    <col min="5252" max="5252" width="19.5703125" style="7" customWidth="1"/>
    <col min="5253" max="5260" width="11" style="7" customWidth="1"/>
    <col min="5261" max="5505" width="9.140625" style="7"/>
    <col min="5506" max="5506" width="20.140625" style="7" customWidth="1"/>
    <col min="5507" max="5507" width="4" style="7" customWidth="1"/>
    <col min="5508" max="5508" width="19.5703125" style="7" customWidth="1"/>
    <col min="5509" max="5516" width="11" style="7" customWidth="1"/>
    <col min="5517" max="5761" width="9.140625" style="7"/>
    <col min="5762" max="5762" width="20.140625" style="7" customWidth="1"/>
    <col min="5763" max="5763" width="4" style="7" customWidth="1"/>
    <col min="5764" max="5764" width="19.5703125" style="7" customWidth="1"/>
    <col min="5765" max="5772" width="11" style="7" customWidth="1"/>
    <col min="5773" max="6017" width="9.140625" style="7"/>
    <col min="6018" max="6018" width="20.140625" style="7" customWidth="1"/>
    <col min="6019" max="6019" width="4" style="7" customWidth="1"/>
    <col min="6020" max="6020" width="19.5703125" style="7" customWidth="1"/>
    <col min="6021" max="6028" width="11" style="7" customWidth="1"/>
    <col min="6029" max="6273" width="9.140625" style="7"/>
    <col min="6274" max="6274" width="20.140625" style="7" customWidth="1"/>
    <col min="6275" max="6275" width="4" style="7" customWidth="1"/>
    <col min="6276" max="6276" width="19.5703125" style="7" customWidth="1"/>
    <col min="6277" max="6284" width="11" style="7" customWidth="1"/>
    <col min="6285" max="6529" width="9.140625" style="7"/>
    <col min="6530" max="6530" width="20.140625" style="7" customWidth="1"/>
    <col min="6531" max="6531" width="4" style="7" customWidth="1"/>
    <col min="6532" max="6532" width="19.5703125" style="7" customWidth="1"/>
    <col min="6533" max="6540" width="11" style="7" customWidth="1"/>
    <col min="6541" max="6785" width="9.140625" style="7"/>
    <col min="6786" max="6786" width="20.140625" style="7" customWidth="1"/>
    <col min="6787" max="6787" width="4" style="7" customWidth="1"/>
    <col min="6788" max="6788" width="19.5703125" style="7" customWidth="1"/>
    <col min="6789" max="6796" width="11" style="7" customWidth="1"/>
    <col min="6797" max="7041" width="9.140625" style="7"/>
    <col min="7042" max="7042" width="20.140625" style="7" customWidth="1"/>
    <col min="7043" max="7043" width="4" style="7" customWidth="1"/>
    <col min="7044" max="7044" width="19.5703125" style="7" customWidth="1"/>
    <col min="7045" max="7052" width="11" style="7" customWidth="1"/>
    <col min="7053" max="7297" width="9.140625" style="7"/>
    <col min="7298" max="7298" width="20.140625" style="7" customWidth="1"/>
    <col min="7299" max="7299" width="4" style="7" customWidth="1"/>
    <col min="7300" max="7300" width="19.5703125" style="7" customWidth="1"/>
    <col min="7301" max="7308" width="11" style="7" customWidth="1"/>
    <col min="7309" max="7553" width="9.140625" style="7"/>
    <col min="7554" max="7554" width="20.140625" style="7" customWidth="1"/>
    <col min="7555" max="7555" width="4" style="7" customWidth="1"/>
    <col min="7556" max="7556" width="19.5703125" style="7" customWidth="1"/>
    <col min="7557" max="7564" width="11" style="7" customWidth="1"/>
    <col min="7565" max="7809" width="9.140625" style="7"/>
    <col min="7810" max="7810" width="20.140625" style="7" customWidth="1"/>
    <col min="7811" max="7811" width="4" style="7" customWidth="1"/>
    <col min="7812" max="7812" width="19.5703125" style="7" customWidth="1"/>
    <col min="7813" max="7820" width="11" style="7" customWidth="1"/>
    <col min="7821" max="8065" width="9.140625" style="7"/>
    <col min="8066" max="8066" width="20.140625" style="7" customWidth="1"/>
    <col min="8067" max="8067" width="4" style="7" customWidth="1"/>
    <col min="8068" max="8068" width="19.5703125" style="7" customWidth="1"/>
    <col min="8069" max="8076" width="11" style="7" customWidth="1"/>
    <col min="8077" max="8321" width="9.140625" style="7"/>
    <col min="8322" max="8322" width="20.140625" style="7" customWidth="1"/>
    <col min="8323" max="8323" width="4" style="7" customWidth="1"/>
    <col min="8324" max="8324" width="19.5703125" style="7" customWidth="1"/>
    <col min="8325" max="8332" width="11" style="7" customWidth="1"/>
    <col min="8333" max="8577" width="9.140625" style="7"/>
    <col min="8578" max="8578" width="20.140625" style="7" customWidth="1"/>
    <col min="8579" max="8579" width="4" style="7" customWidth="1"/>
    <col min="8580" max="8580" width="19.5703125" style="7" customWidth="1"/>
    <col min="8581" max="8588" width="11" style="7" customWidth="1"/>
    <col min="8589" max="8833" width="9.140625" style="7"/>
    <col min="8834" max="8834" width="20.140625" style="7" customWidth="1"/>
    <col min="8835" max="8835" width="4" style="7" customWidth="1"/>
    <col min="8836" max="8836" width="19.5703125" style="7" customWidth="1"/>
    <col min="8837" max="8844" width="11" style="7" customWidth="1"/>
    <col min="8845" max="9089" width="9.140625" style="7"/>
    <col min="9090" max="9090" width="20.140625" style="7" customWidth="1"/>
    <col min="9091" max="9091" width="4" style="7" customWidth="1"/>
    <col min="9092" max="9092" width="19.5703125" style="7" customWidth="1"/>
    <col min="9093" max="9100" width="11" style="7" customWidth="1"/>
    <col min="9101" max="9345" width="9.140625" style="7"/>
    <col min="9346" max="9346" width="20.140625" style="7" customWidth="1"/>
    <col min="9347" max="9347" width="4" style="7" customWidth="1"/>
    <col min="9348" max="9348" width="19.5703125" style="7" customWidth="1"/>
    <col min="9349" max="9356" width="11" style="7" customWidth="1"/>
    <col min="9357" max="9601" width="9.140625" style="7"/>
    <col min="9602" max="9602" width="20.140625" style="7" customWidth="1"/>
    <col min="9603" max="9603" width="4" style="7" customWidth="1"/>
    <col min="9604" max="9604" width="19.5703125" style="7" customWidth="1"/>
    <col min="9605" max="9612" width="11" style="7" customWidth="1"/>
    <col min="9613" max="9857" width="9.140625" style="7"/>
    <col min="9858" max="9858" width="20.140625" style="7" customWidth="1"/>
    <col min="9859" max="9859" width="4" style="7" customWidth="1"/>
    <col min="9860" max="9860" width="19.5703125" style="7" customWidth="1"/>
    <col min="9861" max="9868" width="11" style="7" customWidth="1"/>
    <col min="9869" max="10113" width="9.140625" style="7"/>
    <col min="10114" max="10114" width="20.140625" style="7" customWidth="1"/>
    <col min="10115" max="10115" width="4" style="7" customWidth="1"/>
    <col min="10116" max="10116" width="19.5703125" style="7" customWidth="1"/>
    <col min="10117" max="10124" width="11" style="7" customWidth="1"/>
    <col min="10125" max="10369" width="9.140625" style="7"/>
    <col min="10370" max="10370" width="20.140625" style="7" customWidth="1"/>
    <col min="10371" max="10371" width="4" style="7" customWidth="1"/>
    <col min="10372" max="10372" width="19.5703125" style="7" customWidth="1"/>
    <col min="10373" max="10380" width="11" style="7" customWidth="1"/>
    <col min="10381" max="10625" width="9.140625" style="7"/>
    <col min="10626" max="10626" width="20.140625" style="7" customWidth="1"/>
    <col min="10627" max="10627" width="4" style="7" customWidth="1"/>
    <col min="10628" max="10628" width="19.5703125" style="7" customWidth="1"/>
    <col min="10629" max="10636" width="11" style="7" customWidth="1"/>
    <col min="10637" max="10881" width="9.140625" style="7"/>
    <col min="10882" max="10882" width="20.140625" style="7" customWidth="1"/>
    <col min="10883" max="10883" width="4" style="7" customWidth="1"/>
    <col min="10884" max="10884" width="19.5703125" style="7" customWidth="1"/>
    <col min="10885" max="10892" width="11" style="7" customWidth="1"/>
    <col min="10893" max="11137" width="9.140625" style="7"/>
    <col min="11138" max="11138" width="20.140625" style="7" customWidth="1"/>
    <col min="11139" max="11139" width="4" style="7" customWidth="1"/>
    <col min="11140" max="11140" width="19.5703125" style="7" customWidth="1"/>
    <col min="11141" max="11148" width="11" style="7" customWidth="1"/>
    <col min="11149" max="11393" width="9.140625" style="7"/>
    <col min="11394" max="11394" width="20.140625" style="7" customWidth="1"/>
    <col min="11395" max="11395" width="4" style="7" customWidth="1"/>
    <col min="11396" max="11396" width="19.5703125" style="7" customWidth="1"/>
    <col min="11397" max="11404" width="11" style="7" customWidth="1"/>
    <col min="11405" max="11649" width="9.140625" style="7"/>
    <col min="11650" max="11650" width="20.140625" style="7" customWidth="1"/>
    <col min="11651" max="11651" width="4" style="7" customWidth="1"/>
    <col min="11652" max="11652" width="19.5703125" style="7" customWidth="1"/>
    <col min="11653" max="11660" width="11" style="7" customWidth="1"/>
    <col min="11661" max="11905" width="9.140625" style="7"/>
    <col min="11906" max="11906" width="20.140625" style="7" customWidth="1"/>
    <col min="11907" max="11907" width="4" style="7" customWidth="1"/>
    <col min="11908" max="11908" width="19.5703125" style="7" customWidth="1"/>
    <col min="11909" max="11916" width="11" style="7" customWidth="1"/>
    <col min="11917" max="12161" width="9.140625" style="7"/>
    <col min="12162" max="12162" width="20.140625" style="7" customWidth="1"/>
    <col min="12163" max="12163" width="4" style="7" customWidth="1"/>
    <col min="12164" max="12164" width="19.5703125" style="7" customWidth="1"/>
    <col min="12165" max="12172" width="11" style="7" customWidth="1"/>
    <col min="12173" max="12417" width="9.140625" style="7"/>
    <col min="12418" max="12418" width="20.140625" style="7" customWidth="1"/>
    <col min="12419" max="12419" width="4" style="7" customWidth="1"/>
    <col min="12420" max="12420" width="19.5703125" style="7" customWidth="1"/>
    <col min="12421" max="12428" width="11" style="7" customWidth="1"/>
    <col min="12429" max="12673" width="9.140625" style="7"/>
    <col min="12674" max="12674" width="20.140625" style="7" customWidth="1"/>
    <col min="12675" max="12675" width="4" style="7" customWidth="1"/>
    <col min="12676" max="12676" width="19.5703125" style="7" customWidth="1"/>
    <col min="12677" max="12684" width="11" style="7" customWidth="1"/>
    <col min="12685" max="12929" width="9.140625" style="7"/>
    <col min="12930" max="12930" width="20.140625" style="7" customWidth="1"/>
    <col min="12931" max="12931" width="4" style="7" customWidth="1"/>
    <col min="12932" max="12932" width="19.5703125" style="7" customWidth="1"/>
    <col min="12933" max="12940" width="11" style="7" customWidth="1"/>
    <col min="12941" max="13185" width="9.140625" style="7"/>
    <col min="13186" max="13186" width="20.140625" style="7" customWidth="1"/>
    <col min="13187" max="13187" width="4" style="7" customWidth="1"/>
    <col min="13188" max="13188" width="19.5703125" style="7" customWidth="1"/>
    <col min="13189" max="13196" width="11" style="7" customWidth="1"/>
    <col min="13197" max="13441" width="9.140625" style="7"/>
    <col min="13442" max="13442" width="20.140625" style="7" customWidth="1"/>
    <col min="13443" max="13443" width="4" style="7" customWidth="1"/>
    <col min="13444" max="13444" width="19.5703125" style="7" customWidth="1"/>
    <col min="13445" max="13452" width="11" style="7" customWidth="1"/>
    <col min="13453" max="13697" width="9.140625" style="7"/>
    <col min="13698" max="13698" width="20.140625" style="7" customWidth="1"/>
    <col min="13699" max="13699" width="4" style="7" customWidth="1"/>
    <col min="13700" max="13700" width="19.5703125" style="7" customWidth="1"/>
    <col min="13701" max="13708" width="11" style="7" customWidth="1"/>
    <col min="13709" max="13953" width="9.140625" style="7"/>
    <col min="13954" max="13954" width="20.140625" style="7" customWidth="1"/>
    <col min="13955" max="13955" width="4" style="7" customWidth="1"/>
    <col min="13956" max="13956" width="19.5703125" style="7" customWidth="1"/>
    <col min="13957" max="13964" width="11" style="7" customWidth="1"/>
    <col min="13965" max="14209" width="9.140625" style="7"/>
    <col min="14210" max="14210" width="20.140625" style="7" customWidth="1"/>
    <col min="14211" max="14211" width="4" style="7" customWidth="1"/>
    <col min="14212" max="14212" width="19.5703125" style="7" customWidth="1"/>
    <col min="14213" max="14220" width="11" style="7" customWidth="1"/>
    <col min="14221" max="14465" width="9.140625" style="7"/>
    <col min="14466" max="14466" width="20.140625" style="7" customWidth="1"/>
    <col min="14467" max="14467" width="4" style="7" customWidth="1"/>
    <col min="14468" max="14468" width="19.5703125" style="7" customWidth="1"/>
    <col min="14469" max="14476" width="11" style="7" customWidth="1"/>
    <col min="14477" max="14721" width="9.140625" style="7"/>
    <col min="14722" max="14722" width="20.140625" style="7" customWidth="1"/>
    <col min="14723" max="14723" width="4" style="7" customWidth="1"/>
    <col min="14724" max="14724" width="19.5703125" style="7" customWidth="1"/>
    <col min="14725" max="14732" width="11" style="7" customWidth="1"/>
    <col min="14733" max="14977" width="9.140625" style="7"/>
    <col min="14978" max="14978" width="20.140625" style="7" customWidth="1"/>
    <col min="14979" max="14979" width="4" style="7" customWidth="1"/>
    <col min="14980" max="14980" width="19.5703125" style="7" customWidth="1"/>
    <col min="14981" max="14988" width="11" style="7" customWidth="1"/>
    <col min="14989" max="15233" width="9.140625" style="7"/>
    <col min="15234" max="15234" width="20.140625" style="7" customWidth="1"/>
    <col min="15235" max="15235" width="4" style="7" customWidth="1"/>
    <col min="15236" max="15236" width="19.5703125" style="7" customWidth="1"/>
    <col min="15237" max="15244" width="11" style="7" customWidth="1"/>
    <col min="15245" max="15489" width="9.140625" style="7"/>
    <col min="15490" max="15490" width="20.140625" style="7" customWidth="1"/>
    <col min="15491" max="15491" width="4" style="7" customWidth="1"/>
    <col min="15492" max="15492" width="19.5703125" style="7" customWidth="1"/>
    <col min="15493" max="15500" width="11" style="7" customWidth="1"/>
    <col min="15501" max="15745" width="9.140625" style="7"/>
    <col min="15746" max="15746" width="20.140625" style="7" customWidth="1"/>
    <col min="15747" max="15747" width="4" style="7" customWidth="1"/>
    <col min="15748" max="15748" width="19.5703125" style="7" customWidth="1"/>
    <col min="15749" max="15756" width="11" style="7" customWidth="1"/>
    <col min="15757" max="16001" width="9.140625" style="7"/>
    <col min="16002" max="16002" width="20.140625" style="7" customWidth="1"/>
    <col min="16003" max="16003" width="4" style="7" customWidth="1"/>
    <col min="16004" max="16004" width="19.5703125" style="7" customWidth="1"/>
    <col min="16005" max="16012" width="11" style="7" customWidth="1"/>
    <col min="16013" max="16384" width="9.140625" style="7"/>
  </cols>
  <sheetData>
    <row r="1" spans="1:3" ht="30" customHeight="1" x14ac:dyDescent="0.25">
      <c r="A1" s="641" t="s">
        <v>155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36">
        <f>SUM(B7:B21)</f>
        <v>81934990</v>
      </c>
      <c r="C5" s="436">
        <f>SUM(C7:C21)</f>
        <v>2884616.4199999995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556" t="s">
        <v>8</v>
      </c>
      <c r="B7" s="560">
        <v>26135000</v>
      </c>
      <c r="C7" s="560">
        <v>2208471.5699999998</v>
      </c>
    </row>
    <row r="8" spans="1:3" s="12" customFormat="1" ht="23.25" x14ac:dyDescent="0.25">
      <c r="A8" s="556" t="s">
        <v>76</v>
      </c>
      <c r="B8" s="560">
        <v>72170</v>
      </c>
      <c r="C8" s="560">
        <v>3838.26</v>
      </c>
    </row>
    <row r="9" spans="1:3" s="12" customFormat="1" x14ac:dyDescent="0.25">
      <c r="A9" s="556" t="s">
        <v>13</v>
      </c>
      <c r="B9" s="560">
        <v>706146</v>
      </c>
      <c r="C9" s="560">
        <v>0</v>
      </c>
    </row>
    <row r="10" spans="1:3" s="12" customFormat="1" x14ac:dyDescent="0.25">
      <c r="A10" s="556" t="s">
        <v>9</v>
      </c>
      <c r="B10" s="560">
        <v>7914530</v>
      </c>
      <c r="C10" s="560">
        <v>647630.4</v>
      </c>
    </row>
    <row r="11" spans="1:3" s="12" customFormat="1" x14ac:dyDescent="0.25">
      <c r="A11" s="556" t="s">
        <v>10</v>
      </c>
      <c r="B11" s="560">
        <v>139900</v>
      </c>
      <c r="C11" s="560">
        <v>5610</v>
      </c>
    </row>
    <row r="12" spans="1:3" s="12" customFormat="1" x14ac:dyDescent="0.25">
      <c r="A12" s="556" t="s">
        <v>15</v>
      </c>
      <c r="B12" s="560">
        <v>201000</v>
      </c>
      <c r="C12" s="560">
        <v>0</v>
      </c>
    </row>
    <row r="13" spans="1:3" s="12" customFormat="1" ht="23.25" x14ac:dyDescent="0.25">
      <c r="A13" s="556" t="s">
        <v>14</v>
      </c>
      <c r="B13" s="560"/>
      <c r="C13" s="560"/>
    </row>
    <row r="14" spans="1:3" s="12" customFormat="1" x14ac:dyDescent="0.25">
      <c r="A14" s="556" t="s">
        <v>16</v>
      </c>
      <c r="B14" s="560">
        <v>0</v>
      </c>
      <c r="C14" s="560">
        <v>0</v>
      </c>
    </row>
    <row r="15" spans="1:3" s="12" customFormat="1" x14ac:dyDescent="0.25">
      <c r="A15" s="556" t="s">
        <v>11</v>
      </c>
      <c r="B15" s="560">
        <v>22690070</v>
      </c>
      <c r="C15" s="560">
        <v>14932</v>
      </c>
    </row>
    <row r="16" spans="1:3" s="12" customFormat="1" x14ac:dyDescent="0.25">
      <c r="A16" s="556" t="s">
        <v>12</v>
      </c>
      <c r="B16" s="560">
        <v>16936587</v>
      </c>
      <c r="C16" s="560">
        <v>0</v>
      </c>
    </row>
    <row r="17" spans="1:3" s="12" customFormat="1" ht="30" customHeight="1" x14ac:dyDescent="0.25">
      <c r="A17" s="556" t="s">
        <v>77</v>
      </c>
      <c r="B17" s="560">
        <v>98000</v>
      </c>
      <c r="C17" s="560">
        <v>0</v>
      </c>
    </row>
    <row r="18" spans="1:3" s="12" customFormat="1" x14ac:dyDescent="0.25">
      <c r="A18" s="556" t="s">
        <v>156</v>
      </c>
      <c r="B18" s="560">
        <v>0</v>
      </c>
      <c r="C18" s="560">
        <v>0</v>
      </c>
    </row>
    <row r="19" spans="1:3" s="12" customFormat="1" x14ac:dyDescent="0.25">
      <c r="A19" s="555" t="s">
        <v>5</v>
      </c>
      <c r="B19" s="560">
        <v>75500</v>
      </c>
      <c r="C19" s="560">
        <v>749.19</v>
      </c>
    </row>
    <row r="20" spans="1:3" s="12" customFormat="1" ht="25.5" x14ac:dyDescent="0.25">
      <c r="A20" s="555" t="s">
        <v>6</v>
      </c>
      <c r="B20" s="560">
        <v>676000</v>
      </c>
      <c r="C20" s="560">
        <v>0</v>
      </c>
    </row>
    <row r="21" spans="1:3" s="12" customFormat="1" ht="25.5" x14ac:dyDescent="0.25">
      <c r="A21" s="555" t="s">
        <v>7</v>
      </c>
      <c r="B21" s="560">
        <v>6290087</v>
      </c>
      <c r="C21" s="560">
        <v>3385</v>
      </c>
    </row>
    <row r="22" spans="1:3" s="12" customFormat="1" x14ac:dyDescent="0.25">
      <c r="A22" s="272"/>
      <c r="B22" s="469"/>
      <c r="C22" s="469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36">
        <f>SUM(B28:B41)</f>
        <v>74588300</v>
      </c>
      <c r="C26" s="436">
        <f>SUM(C28:C41)</f>
        <v>3166979.4599999995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556" t="s">
        <v>8</v>
      </c>
      <c r="B28" s="560">
        <v>35682275</v>
      </c>
      <c r="C28" s="560">
        <v>2268851.2799999998</v>
      </c>
    </row>
    <row r="29" spans="1:3" s="12" customFormat="1" x14ac:dyDescent="0.25">
      <c r="A29" s="556" t="s">
        <v>13</v>
      </c>
      <c r="B29" s="560">
        <v>24000</v>
      </c>
      <c r="C29" s="560"/>
    </row>
    <row r="30" spans="1:3" s="12" customFormat="1" x14ac:dyDescent="0.25">
      <c r="A30" s="556" t="s">
        <v>9</v>
      </c>
      <c r="B30" s="560">
        <v>10768025</v>
      </c>
      <c r="C30" s="560">
        <v>685182.92</v>
      </c>
    </row>
    <row r="31" spans="1:3" s="12" customFormat="1" x14ac:dyDescent="0.25">
      <c r="A31" s="556" t="s">
        <v>81</v>
      </c>
      <c r="B31" s="560">
        <v>31000</v>
      </c>
      <c r="C31" s="560">
        <v>4625.28</v>
      </c>
    </row>
    <row r="32" spans="1:3" s="12" customFormat="1" x14ac:dyDescent="0.25">
      <c r="A32" s="556" t="s">
        <v>10</v>
      </c>
      <c r="B32" s="560">
        <v>195650</v>
      </c>
      <c r="C32" s="560">
        <v>1350</v>
      </c>
    </row>
    <row r="33" spans="1:3" s="12" customFormat="1" ht="23.25" x14ac:dyDescent="0.25">
      <c r="A33" s="556" t="s">
        <v>14</v>
      </c>
      <c r="B33" s="560">
        <v>95000</v>
      </c>
      <c r="C33" s="560"/>
    </row>
    <row r="34" spans="1:3" s="12" customFormat="1" x14ac:dyDescent="0.25">
      <c r="A34" s="556" t="s">
        <v>18</v>
      </c>
      <c r="B34" s="560">
        <v>556100</v>
      </c>
      <c r="C34" s="560">
        <v>233.7</v>
      </c>
    </row>
    <row r="35" spans="1:3" s="12" customFormat="1" x14ac:dyDescent="0.25">
      <c r="A35" s="556" t="s">
        <v>11</v>
      </c>
      <c r="B35" s="560">
        <v>1520380</v>
      </c>
      <c r="C35" s="560">
        <v>4802.28</v>
      </c>
    </row>
    <row r="36" spans="1:3" s="12" customFormat="1" x14ac:dyDescent="0.25">
      <c r="A36" s="556" t="s">
        <v>12</v>
      </c>
      <c r="B36" s="570">
        <v>7905623</v>
      </c>
      <c r="C36" s="570">
        <v>170795</v>
      </c>
    </row>
    <row r="37" spans="1:3" s="12" customFormat="1" x14ac:dyDescent="0.25">
      <c r="A37" s="556" t="s">
        <v>72</v>
      </c>
      <c r="B37" s="570">
        <v>232550</v>
      </c>
      <c r="C37" s="570"/>
    </row>
    <row r="38" spans="1:3" s="12" customFormat="1" x14ac:dyDescent="0.25">
      <c r="A38" s="556"/>
      <c r="B38" s="570"/>
      <c r="C38" s="570"/>
    </row>
    <row r="39" spans="1:3" s="12" customFormat="1" x14ac:dyDescent="0.25">
      <c r="A39" s="555" t="s">
        <v>5</v>
      </c>
      <c r="B39" s="570">
        <v>1030500</v>
      </c>
      <c r="C39" s="570"/>
    </row>
    <row r="40" spans="1:3" s="12" customFormat="1" ht="25.5" x14ac:dyDescent="0.25">
      <c r="A40" s="555" t="s">
        <v>6</v>
      </c>
      <c r="B40" s="570">
        <v>7960280</v>
      </c>
      <c r="C40" s="570">
        <v>16949</v>
      </c>
    </row>
    <row r="41" spans="1:3" s="12" customFormat="1" ht="25.5" x14ac:dyDescent="0.25">
      <c r="A41" s="555" t="s">
        <v>7</v>
      </c>
      <c r="B41" s="570">
        <v>8586917</v>
      </c>
      <c r="C41" s="570">
        <v>14190</v>
      </c>
    </row>
    <row r="42" spans="1:3" s="12" customFormat="1" x14ac:dyDescent="0.25">
      <c r="A42" s="14"/>
      <c r="B42" s="560"/>
      <c r="C42" s="560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70969173</v>
      </c>
      <c r="C45" s="8">
        <f>SUM(C47:C60)</f>
        <v>1894271.7400000002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556" t="s">
        <v>8</v>
      </c>
      <c r="B47" s="560">
        <v>30455785</v>
      </c>
      <c r="C47" s="560">
        <v>1380006.76</v>
      </c>
    </row>
    <row r="48" spans="1:3" s="12" customFormat="1" x14ac:dyDescent="0.25">
      <c r="A48" s="556" t="s">
        <v>79</v>
      </c>
      <c r="B48" s="560">
        <v>0</v>
      </c>
      <c r="C48" s="560">
        <v>0</v>
      </c>
    </row>
    <row r="49" spans="1:3" s="12" customFormat="1" x14ac:dyDescent="0.25">
      <c r="A49" s="556" t="s">
        <v>9</v>
      </c>
      <c r="B49" s="560">
        <v>9197645</v>
      </c>
      <c r="C49" s="560">
        <v>416705.88</v>
      </c>
    </row>
    <row r="50" spans="1:3" s="12" customFormat="1" x14ac:dyDescent="0.25">
      <c r="A50" s="556" t="s">
        <v>10</v>
      </c>
      <c r="B50" s="560">
        <v>153000</v>
      </c>
      <c r="C50" s="560">
        <v>13884.06</v>
      </c>
    </row>
    <row r="51" spans="1:3" s="12" customFormat="1" x14ac:dyDescent="0.25">
      <c r="A51" s="556" t="s">
        <v>44</v>
      </c>
      <c r="B51" s="560">
        <v>0</v>
      </c>
      <c r="C51" s="560">
        <v>0</v>
      </c>
    </row>
    <row r="52" spans="1:3" s="12" customFormat="1" x14ac:dyDescent="0.25">
      <c r="A52" s="556" t="s">
        <v>15</v>
      </c>
      <c r="B52" s="560">
        <v>230700</v>
      </c>
      <c r="C52" s="560">
        <v>0</v>
      </c>
    </row>
    <row r="53" spans="1:3" s="12" customFormat="1" x14ac:dyDescent="0.25">
      <c r="A53" s="556" t="s">
        <v>11</v>
      </c>
      <c r="B53" s="560">
        <v>187000</v>
      </c>
      <c r="C53" s="560">
        <v>4500</v>
      </c>
    </row>
    <row r="54" spans="1:3" s="12" customFormat="1" x14ac:dyDescent="0.25">
      <c r="A54" s="556" t="s">
        <v>12</v>
      </c>
      <c r="B54" s="560">
        <v>3375731</v>
      </c>
      <c r="C54" s="560">
        <v>79175.039999999994</v>
      </c>
    </row>
    <row r="55" spans="1:3" s="12" customFormat="1" x14ac:dyDescent="0.25">
      <c r="A55" s="556" t="s">
        <v>72</v>
      </c>
      <c r="B55" s="560">
        <v>60149</v>
      </c>
      <c r="C55" s="560">
        <v>0</v>
      </c>
    </row>
    <row r="56" spans="1:3" s="12" customFormat="1" x14ac:dyDescent="0.25">
      <c r="A56" s="556" t="s">
        <v>99</v>
      </c>
      <c r="B56" s="560">
        <v>0</v>
      </c>
      <c r="C56" s="560">
        <v>0</v>
      </c>
    </row>
    <row r="57" spans="1:3" s="12" customFormat="1" ht="23.25" x14ac:dyDescent="0.25">
      <c r="A57" s="556" t="s">
        <v>80</v>
      </c>
      <c r="B57" s="560">
        <v>50000</v>
      </c>
      <c r="C57" s="560">
        <v>0</v>
      </c>
    </row>
    <row r="58" spans="1:3" s="12" customFormat="1" x14ac:dyDescent="0.25">
      <c r="A58" s="555" t="s">
        <v>5</v>
      </c>
      <c r="B58" s="560">
        <v>0</v>
      </c>
      <c r="C58" s="560"/>
    </row>
    <row r="59" spans="1:3" s="12" customFormat="1" ht="25.5" x14ac:dyDescent="0.25">
      <c r="A59" s="555" t="s">
        <v>6</v>
      </c>
      <c r="B59" s="560">
        <v>19501579</v>
      </c>
      <c r="C59" s="560">
        <v>0</v>
      </c>
    </row>
    <row r="60" spans="1:3" s="12" customFormat="1" ht="25.5" x14ac:dyDescent="0.25">
      <c r="A60" s="555" t="s">
        <v>7</v>
      </c>
      <c r="B60" s="560">
        <v>7757584</v>
      </c>
      <c r="C60" s="560">
        <v>0</v>
      </c>
    </row>
    <row r="61" spans="1:3" s="12" customFormat="1" x14ac:dyDescent="0.25">
      <c r="A61" s="10"/>
      <c r="B61" s="548"/>
      <c r="C61" s="548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36">
        <f>SUM(B66:B78)</f>
        <v>36843100</v>
      </c>
      <c r="C64" s="436">
        <f>SUM(C66:C78)</f>
        <v>921375.92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556" t="s">
        <v>8</v>
      </c>
      <c r="B66" s="560">
        <v>11909955</v>
      </c>
      <c r="C66" s="560">
        <v>694477.66</v>
      </c>
    </row>
    <row r="67" spans="1:3" s="12" customFormat="1" x14ac:dyDescent="0.25">
      <c r="A67" s="556" t="s">
        <v>13</v>
      </c>
      <c r="B67" s="560">
        <v>80000</v>
      </c>
      <c r="C67" s="560">
        <v>0</v>
      </c>
    </row>
    <row r="68" spans="1:3" s="12" customFormat="1" x14ac:dyDescent="0.25">
      <c r="A68" s="556" t="s">
        <v>9</v>
      </c>
      <c r="B68" s="560">
        <v>3561745</v>
      </c>
      <c r="C68" s="560">
        <v>209732.24</v>
      </c>
    </row>
    <row r="69" spans="1:3" s="12" customFormat="1" x14ac:dyDescent="0.25">
      <c r="A69" s="556" t="s">
        <v>10</v>
      </c>
      <c r="B69" s="560">
        <v>65000</v>
      </c>
      <c r="C69" s="560">
        <v>2000</v>
      </c>
    </row>
    <row r="70" spans="1:3" s="12" customFormat="1" ht="23.25" x14ac:dyDescent="0.25">
      <c r="A70" s="556" t="s">
        <v>14</v>
      </c>
      <c r="B70" s="560">
        <v>0</v>
      </c>
      <c r="C70" s="560"/>
    </row>
    <row r="71" spans="1:3" s="12" customFormat="1" x14ac:dyDescent="0.25">
      <c r="A71" s="556" t="s">
        <v>21</v>
      </c>
      <c r="B71" s="560">
        <v>153000</v>
      </c>
      <c r="C71" s="560">
        <v>0</v>
      </c>
    </row>
    <row r="72" spans="1:3" s="12" customFormat="1" x14ac:dyDescent="0.25">
      <c r="A72" s="556" t="s">
        <v>11</v>
      </c>
      <c r="B72" s="560">
        <v>1633095</v>
      </c>
      <c r="C72" s="560">
        <v>14686.02</v>
      </c>
    </row>
    <row r="73" spans="1:3" s="12" customFormat="1" x14ac:dyDescent="0.25">
      <c r="A73" s="556" t="s">
        <v>12</v>
      </c>
      <c r="B73" s="560">
        <v>2458084</v>
      </c>
      <c r="C73" s="560">
        <v>480</v>
      </c>
    </row>
    <row r="74" spans="1:3" s="12" customFormat="1" x14ac:dyDescent="0.25">
      <c r="A74" s="556" t="s">
        <v>135</v>
      </c>
      <c r="B74" s="560">
        <v>35000</v>
      </c>
      <c r="C74" s="560">
        <v>0</v>
      </c>
    </row>
    <row r="75" spans="1:3" s="12" customFormat="1" x14ac:dyDescent="0.25">
      <c r="A75" s="556" t="s">
        <v>72</v>
      </c>
      <c r="B75" s="560">
        <v>105000</v>
      </c>
      <c r="C75" s="560">
        <v>0</v>
      </c>
    </row>
    <row r="76" spans="1:3" s="12" customFormat="1" x14ac:dyDescent="0.25">
      <c r="A76" s="555" t="s">
        <v>5</v>
      </c>
      <c r="B76" s="560">
        <v>3000</v>
      </c>
      <c r="C76" s="560">
        <v>0</v>
      </c>
    </row>
    <row r="77" spans="1:3" s="12" customFormat="1" ht="25.5" x14ac:dyDescent="0.25">
      <c r="A77" s="555" t="s">
        <v>6</v>
      </c>
      <c r="B77" s="560">
        <v>6019500</v>
      </c>
      <c r="C77" s="560">
        <v>0</v>
      </c>
    </row>
    <row r="78" spans="1:3" s="12" customFormat="1" ht="25.5" x14ac:dyDescent="0.25">
      <c r="A78" s="555" t="s">
        <v>7</v>
      </c>
      <c r="B78" s="560">
        <v>10819721</v>
      </c>
      <c r="C78" s="560">
        <v>0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36">
        <f>SUM(B84:B97)</f>
        <v>71008800</v>
      </c>
      <c r="C82" s="436">
        <f>SUM(C84:C97)</f>
        <v>1669714.7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571" t="s">
        <v>8</v>
      </c>
      <c r="B84" s="574">
        <v>28465206</v>
      </c>
      <c r="C84" s="573">
        <v>1232342.74</v>
      </c>
    </row>
    <row r="85" spans="1:3" s="12" customFormat="1" x14ac:dyDescent="0.25">
      <c r="A85" s="571" t="s">
        <v>13</v>
      </c>
      <c r="B85" s="570">
        <v>3000</v>
      </c>
      <c r="C85" s="570"/>
    </row>
    <row r="86" spans="1:3" s="12" customFormat="1" x14ac:dyDescent="0.25">
      <c r="A86" s="571" t="s">
        <v>9</v>
      </c>
      <c r="B86" s="574">
        <v>8596494</v>
      </c>
      <c r="C86" s="574">
        <v>359055.47</v>
      </c>
    </row>
    <row r="87" spans="1:3" s="12" customFormat="1" x14ac:dyDescent="0.25">
      <c r="A87" s="571" t="s">
        <v>10</v>
      </c>
      <c r="B87" s="574">
        <v>23000</v>
      </c>
      <c r="C87" s="574">
        <v>1600</v>
      </c>
    </row>
    <row r="88" spans="1:3" s="12" customFormat="1" ht="23.25" x14ac:dyDescent="0.25">
      <c r="A88" s="571" t="s">
        <v>14</v>
      </c>
      <c r="B88" s="574">
        <v>70000</v>
      </c>
      <c r="C88" s="574"/>
    </row>
    <row r="89" spans="1:3" s="12" customFormat="1" x14ac:dyDescent="0.25">
      <c r="A89" s="571" t="s">
        <v>21</v>
      </c>
      <c r="B89" s="574">
        <v>336000</v>
      </c>
      <c r="C89" s="574">
        <v>2216.4899999999998</v>
      </c>
    </row>
    <row r="90" spans="1:3" s="12" customFormat="1" x14ac:dyDescent="0.25">
      <c r="A90" s="571" t="s">
        <v>11</v>
      </c>
      <c r="B90" s="574">
        <v>120000</v>
      </c>
      <c r="C90" s="574"/>
    </row>
    <row r="91" spans="1:3" s="12" customFormat="1" x14ac:dyDescent="0.25">
      <c r="A91" s="571" t="s">
        <v>73</v>
      </c>
      <c r="B91" s="574"/>
      <c r="C91" s="574"/>
    </row>
    <row r="92" spans="1:3" s="12" customFormat="1" x14ac:dyDescent="0.25">
      <c r="A92" s="571" t="s">
        <v>12</v>
      </c>
      <c r="B92" s="574">
        <v>7487200</v>
      </c>
      <c r="C92" s="574">
        <v>74500</v>
      </c>
    </row>
    <row r="93" spans="1:3" s="12" customFormat="1" x14ac:dyDescent="0.25">
      <c r="A93" s="571" t="s">
        <v>72</v>
      </c>
      <c r="B93" s="574">
        <v>95000</v>
      </c>
      <c r="C93" s="574"/>
    </row>
    <row r="94" spans="1:3" s="12" customFormat="1" x14ac:dyDescent="0.25">
      <c r="A94" s="571" t="s">
        <v>94</v>
      </c>
      <c r="B94" s="574"/>
      <c r="C94" s="574"/>
    </row>
    <row r="95" spans="1:3" s="12" customFormat="1" x14ac:dyDescent="0.25">
      <c r="A95" s="572" t="s">
        <v>5</v>
      </c>
      <c r="B95" s="574">
        <v>532000</v>
      </c>
      <c r="C95" s="574"/>
    </row>
    <row r="96" spans="1:3" s="12" customFormat="1" ht="25.5" x14ac:dyDescent="0.25">
      <c r="A96" s="572" t="s">
        <v>6</v>
      </c>
      <c r="B96" s="574">
        <v>8913600</v>
      </c>
      <c r="C96" s="574"/>
    </row>
    <row r="97" spans="1:3" s="12" customFormat="1" ht="25.5" x14ac:dyDescent="0.25">
      <c r="A97" s="572" t="s">
        <v>7</v>
      </c>
      <c r="B97" s="574">
        <v>16367300</v>
      </c>
      <c r="C97" s="574"/>
    </row>
    <row r="98" spans="1:3" s="12" customFormat="1" x14ac:dyDescent="0.25">
      <c r="A98" s="14"/>
      <c r="B98" s="14"/>
      <c r="C98" s="14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36">
        <f>SUM(B103:B114)</f>
        <v>59373200</v>
      </c>
      <c r="C101" s="436">
        <f>SUM(C103:C114)</f>
        <v>3243338.45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556" t="s">
        <v>8</v>
      </c>
      <c r="B103" s="560">
        <v>30248500</v>
      </c>
      <c r="C103" s="560">
        <v>2460045</v>
      </c>
    </row>
    <row r="104" spans="1:3" s="12" customFormat="1" x14ac:dyDescent="0.25">
      <c r="A104" s="556" t="s">
        <v>13</v>
      </c>
      <c r="B104" s="560">
        <v>9000</v>
      </c>
      <c r="C104" s="560">
        <v>0</v>
      </c>
    </row>
    <row r="105" spans="1:3" s="12" customFormat="1" x14ac:dyDescent="0.25">
      <c r="A105" s="556" t="s">
        <v>9</v>
      </c>
      <c r="B105" s="560">
        <v>9119700</v>
      </c>
      <c r="C105" s="560">
        <v>741370.93</v>
      </c>
    </row>
    <row r="106" spans="1:3" s="12" customFormat="1" x14ac:dyDescent="0.25">
      <c r="A106" s="556" t="s">
        <v>10</v>
      </c>
      <c r="B106" s="560">
        <v>336328</v>
      </c>
      <c r="C106" s="560">
        <v>0</v>
      </c>
    </row>
    <row r="107" spans="1:3" s="12" customFormat="1" ht="23.25" x14ac:dyDescent="0.25">
      <c r="A107" s="556" t="s">
        <v>49</v>
      </c>
      <c r="B107" s="560">
        <v>30000</v>
      </c>
      <c r="C107" s="560">
        <v>0</v>
      </c>
    </row>
    <row r="108" spans="1:3" s="12" customFormat="1" x14ac:dyDescent="0.25">
      <c r="A108" s="556" t="s">
        <v>21</v>
      </c>
      <c r="B108" s="560">
        <v>662252</v>
      </c>
      <c r="C108" s="560">
        <v>2922.52</v>
      </c>
    </row>
    <row r="109" spans="1:3" s="12" customFormat="1" x14ac:dyDescent="0.25">
      <c r="A109" s="556" t="s">
        <v>11</v>
      </c>
      <c r="B109" s="560">
        <v>1190800</v>
      </c>
      <c r="C109" s="560">
        <v>0</v>
      </c>
    </row>
    <row r="110" spans="1:3" s="12" customFormat="1" x14ac:dyDescent="0.25">
      <c r="A110" s="556" t="s">
        <v>12</v>
      </c>
      <c r="B110" s="560">
        <v>5693580</v>
      </c>
      <c r="C110" s="548">
        <v>39000</v>
      </c>
    </row>
    <row r="111" spans="1:3" s="12" customFormat="1" x14ac:dyDescent="0.25">
      <c r="A111" s="556" t="s">
        <v>72</v>
      </c>
      <c r="B111" s="559">
        <v>170000</v>
      </c>
      <c r="C111" s="548">
        <v>0</v>
      </c>
    </row>
    <row r="112" spans="1:3" s="12" customFormat="1" x14ac:dyDescent="0.25">
      <c r="A112" s="555" t="s">
        <v>5</v>
      </c>
      <c r="B112" s="559">
        <v>601553</v>
      </c>
      <c r="C112" s="548">
        <v>0</v>
      </c>
    </row>
    <row r="113" spans="1:3" s="12" customFormat="1" ht="14.25" customHeight="1" x14ac:dyDescent="0.25">
      <c r="A113" s="555" t="s">
        <v>6</v>
      </c>
      <c r="B113" s="559">
        <v>5226600</v>
      </c>
      <c r="C113" s="560">
        <v>0</v>
      </c>
    </row>
    <row r="114" spans="1:3" s="12" customFormat="1" ht="25.5" x14ac:dyDescent="0.25">
      <c r="A114" s="555" t="s">
        <v>7</v>
      </c>
      <c r="B114" s="559">
        <v>6084887</v>
      </c>
      <c r="C114" s="559">
        <v>0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66613400</v>
      </c>
      <c r="C118" s="8">
        <f>SUM(C120:C132)</f>
        <v>916994.32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560">
        <v>36170150</v>
      </c>
      <c r="C120" s="560">
        <v>222873.47</v>
      </c>
    </row>
    <row r="121" spans="1:3" s="12" customFormat="1" x14ac:dyDescent="0.25">
      <c r="A121" s="13" t="s">
        <v>13</v>
      </c>
      <c r="B121" s="560">
        <v>35000</v>
      </c>
      <c r="C121" s="560">
        <v>3629.34</v>
      </c>
    </row>
    <row r="122" spans="1:3" s="12" customFormat="1" x14ac:dyDescent="0.25">
      <c r="A122" s="13" t="s">
        <v>111</v>
      </c>
      <c r="B122" s="560"/>
      <c r="C122" s="560"/>
    </row>
    <row r="123" spans="1:3" s="12" customFormat="1" x14ac:dyDescent="0.25">
      <c r="A123" s="13" t="s">
        <v>9</v>
      </c>
      <c r="B123" s="560">
        <v>10923150</v>
      </c>
      <c r="C123" s="560">
        <v>666966.91</v>
      </c>
    </row>
    <row r="124" spans="1:3" s="12" customFormat="1" x14ac:dyDescent="0.25">
      <c r="A124" s="13" t="s">
        <v>10</v>
      </c>
      <c r="B124" s="560">
        <v>500000</v>
      </c>
      <c r="C124" s="560">
        <v>9477.14</v>
      </c>
    </row>
    <row r="125" spans="1:3" s="12" customFormat="1" ht="23.25" x14ac:dyDescent="0.25">
      <c r="A125" s="13" t="s">
        <v>14</v>
      </c>
      <c r="B125" s="560"/>
      <c r="C125" s="560"/>
    </row>
    <row r="126" spans="1:3" s="12" customFormat="1" x14ac:dyDescent="0.25">
      <c r="A126" s="13" t="s">
        <v>21</v>
      </c>
      <c r="B126" s="560">
        <v>350000</v>
      </c>
      <c r="C126" s="560">
        <v>3267.4599999999996</v>
      </c>
    </row>
    <row r="127" spans="1:3" s="12" customFormat="1" x14ac:dyDescent="0.25">
      <c r="A127" s="13" t="s">
        <v>11</v>
      </c>
      <c r="B127" s="560">
        <v>255000</v>
      </c>
      <c r="C127" s="560"/>
    </row>
    <row r="128" spans="1:3" s="12" customFormat="1" x14ac:dyDescent="0.25">
      <c r="A128" s="13" t="s">
        <v>12</v>
      </c>
      <c r="B128" s="560">
        <v>4473690</v>
      </c>
      <c r="C128" s="560"/>
    </row>
    <row r="129" spans="1:3" s="12" customFormat="1" x14ac:dyDescent="0.25">
      <c r="A129" s="13" t="s">
        <v>72</v>
      </c>
      <c r="B129" s="560">
        <v>149420</v>
      </c>
      <c r="C129" s="560"/>
    </row>
    <row r="130" spans="1:3" s="12" customFormat="1" x14ac:dyDescent="0.25">
      <c r="A130" s="10" t="s">
        <v>5</v>
      </c>
      <c r="B130" s="560"/>
      <c r="C130" s="560"/>
    </row>
    <row r="131" spans="1:3" s="12" customFormat="1" ht="25.5" x14ac:dyDescent="0.25">
      <c r="A131" s="10" t="s">
        <v>6</v>
      </c>
      <c r="B131" s="560">
        <v>5900000</v>
      </c>
      <c r="C131" s="560"/>
    </row>
    <row r="132" spans="1:3" s="12" customFormat="1" ht="25.5" x14ac:dyDescent="0.25">
      <c r="A132" s="10" t="s">
        <v>7</v>
      </c>
      <c r="B132" s="560">
        <v>7856990</v>
      </c>
      <c r="C132" s="560">
        <v>10780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SUM(B138:B148)</f>
        <v>49449100</v>
      </c>
      <c r="C136" s="8">
        <f>SUM(C138:C148)</f>
        <v>2291453.3099999996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0" t="s">
        <v>8</v>
      </c>
      <c r="B138" s="570">
        <v>21797512</v>
      </c>
      <c r="C138" s="570">
        <v>1681709.66</v>
      </c>
    </row>
    <row r="139" spans="1:3" s="12" customFormat="1" x14ac:dyDescent="0.25">
      <c r="A139" s="10" t="s">
        <v>112</v>
      </c>
      <c r="B139" s="570">
        <v>3300</v>
      </c>
      <c r="C139" s="570">
        <v>150</v>
      </c>
    </row>
    <row r="140" spans="1:3" s="12" customFormat="1" x14ac:dyDescent="0.25">
      <c r="A140" s="10" t="s">
        <v>9</v>
      </c>
      <c r="B140" s="570">
        <v>6573788</v>
      </c>
      <c r="C140" s="570">
        <v>515618.06</v>
      </c>
    </row>
    <row r="141" spans="1:3" s="12" customFormat="1" x14ac:dyDescent="0.25">
      <c r="A141" s="10" t="s">
        <v>10</v>
      </c>
      <c r="B141" s="570">
        <v>67100</v>
      </c>
      <c r="C141" s="570">
        <v>145.05000000000001</v>
      </c>
    </row>
    <row r="142" spans="1:3" s="12" customFormat="1" ht="30.75" customHeight="1" x14ac:dyDescent="0.25">
      <c r="A142" s="10" t="s">
        <v>14</v>
      </c>
      <c r="B142" s="570"/>
      <c r="C142" s="570"/>
    </row>
    <row r="143" spans="1:3" s="12" customFormat="1" ht="18" customHeight="1" x14ac:dyDescent="0.25">
      <c r="A143" s="10" t="s">
        <v>30</v>
      </c>
      <c r="B143" s="570">
        <v>275001</v>
      </c>
      <c r="C143" s="570">
        <v>5762.04</v>
      </c>
    </row>
    <row r="144" spans="1:3" s="12" customFormat="1" ht="18" customHeight="1" x14ac:dyDescent="0.25">
      <c r="A144" s="10" t="s">
        <v>12</v>
      </c>
      <c r="B144" s="570">
        <v>330500</v>
      </c>
      <c r="C144" s="570">
        <v>940</v>
      </c>
    </row>
    <row r="145" spans="1:3" s="12" customFormat="1" ht="18" customHeight="1" x14ac:dyDescent="0.25">
      <c r="A145" s="10" t="s">
        <v>113</v>
      </c>
      <c r="B145" s="570">
        <v>77620</v>
      </c>
      <c r="C145" s="570">
        <v>0</v>
      </c>
    </row>
    <row r="146" spans="1:3" s="12" customFormat="1" ht="17.25" customHeight="1" x14ac:dyDescent="0.25">
      <c r="A146" s="10" t="s">
        <v>5</v>
      </c>
      <c r="B146" s="570">
        <v>3889001</v>
      </c>
      <c r="C146" s="570">
        <v>50750</v>
      </c>
    </row>
    <row r="147" spans="1:3" s="12" customFormat="1" ht="25.5" x14ac:dyDescent="0.25">
      <c r="A147" s="10" t="s">
        <v>6</v>
      </c>
      <c r="B147" s="570">
        <v>1309651</v>
      </c>
      <c r="C147" s="570">
        <v>0</v>
      </c>
    </row>
    <row r="148" spans="1:3" s="12" customFormat="1" ht="25.5" x14ac:dyDescent="0.25">
      <c r="A148" s="10" t="s">
        <v>7</v>
      </c>
      <c r="B148" s="570">
        <v>15125627</v>
      </c>
      <c r="C148" s="570">
        <v>36378.5</v>
      </c>
    </row>
    <row r="149" spans="1:3" s="12" customFormat="1" x14ac:dyDescent="0.25">
      <c r="A149" s="14"/>
      <c r="B149" s="14"/>
      <c r="C149" s="14"/>
    </row>
    <row r="150" spans="1:3" s="12" customFormat="1" x14ac:dyDescent="0.25">
      <c r="A150" s="21" t="s">
        <v>0</v>
      </c>
      <c r="B150" s="21" t="s">
        <v>2</v>
      </c>
      <c r="C150" s="21" t="s">
        <v>3</v>
      </c>
    </row>
    <row r="151" spans="1:3" s="12" customFormat="1" x14ac:dyDescent="0.25">
      <c r="A151" s="21" t="s">
        <v>1</v>
      </c>
      <c r="B151" s="21">
        <v>2</v>
      </c>
      <c r="C151" s="21">
        <v>3</v>
      </c>
    </row>
    <row r="152" spans="1:3" s="12" customFormat="1" x14ac:dyDescent="0.25">
      <c r="A152" s="4" t="s">
        <v>27</v>
      </c>
      <c r="B152" s="76">
        <f>SUM(B154:B166)</f>
        <v>4446600</v>
      </c>
      <c r="C152" s="76">
        <f>SUM(C154:C166)</f>
        <v>245514.88</v>
      </c>
    </row>
    <row r="153" spans="1:3" s="12" customFormat="1" x14ac:dyDescent="0.25">
      <c r="A153" s="23" t="s">
        <v>4</v>
      </c>
      <c r="B153" s="77"/>
      <c r="C153" s="77"/>
    </row>
    <row r="154" spans="1:3" s="12" customFormat="1" x14ac:dyDescent="0.25">
      <c r="A154" s="264" t="s">
        <v>8</v>
      </c>
      <c r="B154" s="570">
        <v>1930000</v>
      </c>
      <c r="C154" s="570">
        <v>158613.6</v>
      </c>
    </row>
    <row r="155" spans="1:3" s="12" customFormat="1" ht="23.25" x14ac:dyDescent="0.25">
      <c r="A155" s="264" t="s">
        <v>140</v>
      </c>
      <c r="B155" s="570"/>
      <c r="C155" s="570"/>
    </row>
    <row r="156" spans="1:3" s="12" customFormat="1" x14ac:dyDescent="0.25">
      <c r="A156" s="264" t="s">
        <v>83</v>
      </c>
      <c r="B156" s="570">
        <v>5000</v>
      </c>
      <c r="C156" s="570"/>
    </row>
    <row r="157" spans="1:3" s="12" customFormat="1" x14ac:dyDescent="0.25">
      <c r="A157" s="264" t="s">
        <v>9</v>
      </c>
      <c r="B157" s="570">
        <v>580500</v>
      </c>
      <c r="C157" s="570">
        <v>47901.279999999999</v>
      </c>
    </row>
    <row r="158" spans="1:3" s="12" customFormat="1" x14ac:dyDescent="0.25">
      <c r="A158" s="264" t="s">
        <v>10</v>
      </c>
      <c r="B158" s="570">
        <v>10700</v>
      </c>
      <c r="C158" s="570"/>
    </row>
    <row r="159" spans="1:3" s="12" customFormat="1" x14ac:dyDescent="0.25">
      <c r="A159" s="264" t="s">
        <v>15</v>
      </c>
      <c r="B159" s="570"/>
      <c r="C159" s="570"/>
    </row>
    <row r="160" spans="1:3" s="12" customFormat="1" ht="23.25" x14ac:dyDescent="0.25">
      <c r="A160" s="264" t="s">
        <v>14</v>
      </c>
      <c r="B160" s="570"/>
      <c r="C160" s="570"/>
    </row>
    <row r="161" spans="1:3" s="12" customFormat="1" x14ac:dyDescent="0.25">
      <c r="A161" s="264" t="s">
        <v>11</v>
      </c>
      <c r="B161" s="570">
        <v>28000</v>
      </c>
      <c r="C161" s="570"/>
    </row>
    <row r="162" spans="1:3" s="12" customFormat="1" x14ac:dyDescent="0.25">
      <c r="A162" s="264" t="s">
        <v>12</v>
      </c>
      <c r="B162" s="570">
        <v>1755900</v>
      </c>
      <c r="C162" s="570">
        <v>39000</v>
      </c>
    </row>
    <row r="163" spans="1:3" s="12" customFormat="1" x14ac:dyDescent="0.25">
      <c r="A163" s="264" t="s">
        <v>74</v>
      </c>
      <c r="B163" s="570"/>
      <c r="C163" s="570"/>
    </row>
    <row r="164" spans="1:3" s="12" customFormat="1" x14ac:dyDescent="0.25">
      <c r="A164" s="265" t="s">
        <v>5</v>
      </c>
      <c r="B164" s="570">
        <v>130000</v>
      </c>
      <c r="C164" s="570"/>
    </row>
    <row r="165" spans="1:3" s="12" customFormat="1" ht="25.5" x14ac:dyDescent="0.25">
      <c r="A165" s="265" t="s">
        <v>6</v>
      </c>
      <c r="B165" s="570"/>
      <c r="C165" s="570"/>
    </row>
    <row r="166" spans="1:3" s="12" customFormat="1" ht="25.5" x14ac:dyDescent="0.25">
      <c r="A166" s="265" t="s">
        <v>7</v>
      </c>
      <c r="B166" s="570">
        <v>6500</v>
      </c>
      <c r="C166" s="570"/>
    </row>
    <row r="167" spans="1:3" s="12" customFormat="1" x14ac:dyDescent="0.25">
      <c r="A167" s="287"/>
      <c r="B167" s="329"/>
      <c r="C167" s="329"/>
    </row>
    <row r="168" spans="1:3" s="12" customFormat="1" x14ac:dyDescent="0.25">
      <c r="A168" s="14"/>
      <c r="B168" s="329"/>
      <c r="C168" s="329"/>
    </row>
    <row r="169" spans="1:3" s="12" customFormat="1" x14ac:dyDescent="0.25">
      <c r="A169" s="15" t="s">
        <v>0</v>
      </c>
      <c r="B169" s="15" t="s">
        <v>2</v>
      </c>
      <c r="C169" s="15" t="s">
        <v>3</v>
      </c>
    </row>
    <row r="170" spans="1:3" s="12" customFormat="1" x14ac:dyDescent="0.25">
      <c r="A170" s="15" t="s">
        <v>1</v>
      </c>
      <c r="B170" s="15">
        <v>2</v>
      </c>
      <c r="C170" s="15">
        <v>3</v>
      </c>
    </row>
    <row r="171" spans="1:3" s="12" customFormat="1" x14ac:dyDescent="0.25">
      <c r="A171" s="3" t="s">
        <v>28</v>
      </c>
      <c r="B171" s="436">
        <f>SUM(B173:B184)</f>
        <v>23954700</v>
      </c>
      <c r="C171" s="436">
        <f>SUM(C173:C184)</f>
        <v>1874739.31</v>
      </c>
    </row>
    <row r="172" spans="1:3" s="12" customFormat="1" x14ac:dyDescent="0.25">
      <c r="A172" s="10" t="s">
        <v>4</v>
      </c>
      <c r="B172" s="259"/>
      <c r="C172" s="259"/>
    </row>
    <row r="173" spans="1:3" s="12" customFormat="1" x14ac:dyDescent="0.25">
      <c r="A173" s="576" t="s">
        <v>8</v>
      </c>
      <c r="B173" s="577">
        <v>14873000</v>
      </c>
      <c r="C173" s="577">
        <v>1237988.32</v>
      </c>
    </row>
    <row r="174" spans="1:3" s="12" customFormat="1" x14ac:dyDescent="0.25">
      <c r="A174" s="576" t="s">
        <v>95</v>
      </c>
      <c r="B174" s="577">
        <v>20000</v>
      </c>
      <c r="C174" s="577"/>
    </row>
    <row r="175" spans="1:3" s="12" customFormat="1" x14ac:dyDescent="0.25">
      <c r="A175" s="576" t="s">
        <v>13</v>
      </c>
      <c r="B175" s="577"/>
      <c r="C175" s="577"/>
    </row>
    <row r="176" spans="1:3" s="12" customFormat="1" x14ac:dyDescent="0.25">
      <c r="A176" s="576" t="s">
        <v>9</v>
      </c>
      <c r="B176" s="577">
        <v>4497500</v>
      </c>
      <c r="C176" s="577">
        <v>367800.99</v>
      </c>
    </row>
    <row r="177" spans="1:3" s="12" customFormat="1" x14ac:dyDescent="0.25">
      <c r="A177" s="576" t="s">
        <v>10</v>
      </c>
      <c r="B177" s="577"/>
      <c r="C177" s="577"/>
    </row>
    <row r="178" spans="1:3" s="12" customFormat="1" ht="23.25" x14ac:dyDescent="0.25">
      <c r="A178" s="576" t="s">
        <v>14</v>
      </c>
      <c r="B178" s="577"/>
      <c r="C178" s="577"/>
    </row>
    <row r="179" spans="1:3" s="12" customFormat="1" x14ac:dyDescent="0.25">
      <c r="A179" s="576" t="s">
        <v>11</v>
      </c>
      <c r="B179" s="577">
        <v>330000</v>
      </c>
      <c r="C179" s="577"/>
    </row>
    <row r="180" spans="1:3" s="12" customFormat="1" x14ac:dyDescent="0.25">
      <c r="A180" s="576" t="s">
        <v>12</v>
      </c>
      <c r="B180" s="577">
        <v>405000</v>
      </c>
      <c r="C180" s="577">
        <v>39000</v>
      </c>
    </row>
    <row r="181" spans="1:3" s="12" customFormat="1" x14ac:dyDescent="0.25">
      <c r="A181" s="576" t="s">
        <v>72</v>
      </c>
      <c r="B181" s="577">
        <v>60000</v>
      </c>
      <c r="C181" s="577"/>
    </row>
    <row r="182" spans="1:3" s="12" customFormat="1" x14ac:dyDescent="0.25">
      <c r="A182" s="575" t="s">
        <v>5</v>
      </c>
      <c r="B182" s="577">
        <v>0</v>
      </c>
      <c r="C182" s="577">
        <v>0</v>
      </c>
    </row>
    <row r="183" spans="1:3" s="12" customFormat="1" ht="25.5" x14ac:dyDescent="0.25">
      <c r="A183" s="575" t="s">
        <v>6</v>
      </c>
      <c r="B183" s="577">
        <v>890700</v>
      </c>
      <c r="C183" s="577"/>
    </row>
    <row r="184" spans="1:3" s="12" customFormat="1" ht="25.5" x14ac:dyDescent="0.25">
      <c r="A184" s="575" t="s">
        <v>7</v>
      </c>
      <c r="B184" s="577">
        <v>2878500</v>
      </c>
      <c r="C184" s="577">
        <v>229950</v>
      </c>
    </row>
    <row r="185" spans="1:3" s="12" customFormat="1" x14ac:dyDescent="0.25">
      <c r="A185" s="14"/>
      <c r="B185" s="14"/>
      <c r="C185" s="14"/>
    </row>
    <row r="186" spans="1:3" s="12" customFormat="1" x14ac:dyDescent="0.25">
      <c r="A186" s="15" t="s">
        <v>0</v>
      </c>
      <c r="B186" s="15" t="s">
        <v>2</v>
      </c>
      <c r="C186" s="15" t="s">
        <v>3</v>
      </c>
    </row>
    <row r="187" spans="1:3" s="12" customFormat="1" x14ac:dyDescent="0.25">
      <c r="A187" s="15" t="s">
        <v>1</v>
      </c>
      <c r="B187" s="15">
        <v>2</v>
      </c>
      <c r="C187" s="15">
        <v>3</v>
      </c>
    </row>
    <row r="188" spans="1:3" s="12" customFormat="1" x14ac:dyDescent="0.25">
      <c r="A188" s="3" t="s">
        <v>29</v>
      </c>
      <c r="B188" s="8">
        <f>SUM(B190:B203)</f>
        <v>29915900</v>
      </c>
      <c r="C188" s="8">
        <f>SUM(C190:C203)</f>
        <v>1272465.6299999999</v>
      </c>
    </row>
    <row r="189" spans="1:3" s="12" customFormat="1" x14ac:dyDescent="0.25">
      <c r="A189" s="10" t="s">
        <v>4</v>
      </c>
      <c r="B189" s="11"/>
      <c r="C189" s="11">
        <v>0</v>
      </c>
    </row>
    <row r="190" spans="1:3" s="12" customFormat="1" x14ac:dyDescent="0.25">
      <c r="A190" s="571" t="s">
        <v>8</v>
      </c>
      <c r="B190" s="577">
        <v>11066053.75</v>
      </c>
      <c r="C190" s="577">
        <v>904038.86</v>
      </c>
    </row>
    <row r="191" spans="1:3" s="12" customFormat="1" ht="23.25" x14ac:dyDescent="0.25">
      <c r="A191" s="571" t="s">
        <v>76</v>
      </c>
      <c r="B191" s="577">
        <v>50035.68</v>
      </c>
      <c r="C191" s="577"/>
    </row>
    <row r="192" spans="1:3" s="12" customFormat="1" ht="23.25" x14ac:dyDescent="0.25">
      <c r="A192" s="571" t="s">
        <v>133</v>
      </c>
      <c r="B192" s="577">
        <v>18962.34</v>
      </c>
      <c r="C192" s="577"/>
    </row>
    <row r="193" spans="1:3" s="12" customFormat="1" x14ac:dyDescent="0.25">
      <c r="A193" s="571" t="s">
        <v>9</v>
      </c>
      <c r="B193" s="577">
        <v>3341948.23</v>
      </c>
      <c r="C193" s="577">
        <v>271811.77</v>
      </c>
    </row>
    <row r="194" spans="1:3" s="12" customFormat="1" x14ac:dyDescent="0.25">
      <c r="A194" s="571" t="s">
        <v>10</v>
      </c>
      <c r="B194" s="577">
        <v>32600</v>
      </c>
      <c r="C194" s="577"/>
    </row>
    <row r="195" spans="1:3" s="12" customFormat="1" ht="23.25" x14ac:dyDescent="0.25">
      <c r="A195" s="571" t="s">
        <v>49</v>
      </c>
      <c r="B195" s="577">
        <v>5000</v>
      </c>
      <c r="C195" s="577"/>
    </row>
    <row r="196" spans="1:3" s="12" customFormat="1" x14ac:dyDescent="0.25">
      <c r="A196" s="386" t="s">
        <v>15</v>
      </c>
      <c r="B196" s="577">
        <v>228000</v>
      </c>
      <c r="C196" s="577"/>
    </row>
    <row r="197" spans="1:3" s="12" customFormat="1" x14ac:dyDescent="0.25">
      <c r="A197" s="386" t="s">
        <v>16</v>
      </c>
      <c r="B197" s="577">
        <v>399048</v>
      </c>
      <c r="C197" s="577"/>
    </row>
    <row r="198" spans="1:3" s="12" customFormat="1" x14ac:dyDescent="0.25">
      <c r="A198" s="571" t="s">
        <v>11</v>
      </c>
      <c r="B198" s="577">
        <v>397000</v>
      </c>
      <c r="C198" s="577">
        <v>12000</v>
      </c>
    </row>
    <row r="199" spans="1:3" s="12" customFormat="1" x14ac:dyDescent="0.25">
      <c r="A199" s="571" t="s">
        <v>12</v>
      </c>
      <c r="B199" s="577">
        <v>9140200</v>
      </c>
      <c r="C199" s="577">
        <v>84615</v>
      </c>
    </row>
    <row r="200" spans="1:3" s="12" customFormat="1" x14ac:dyDescent="0.25">
      <c r="A200" s="572" t="s">
        <v>72</v>
      </c>
      <c r="B200" s="577">
        <v>45000</v>
      </c>
      <c r="C200" s="577"/>
    </row>
    <row r="201" spans="1:3" s="12" customFormat="1" x14ac:dyDescent="0.25">
      <c r="A201" s="571" t="s">
        <v>5</v>
      </c>
      <c r="B201" s="577">
        <v>60000</v>
      </c>
      <c r="C201" s="577"/>
    </row>
    <row r="202" spans="1:3" s="12" customFormat="1" ht="25.5" x14ac:dyDescent="0.25">
      <c r="A202" s="578" t="s">
        <v>6</v>
      </c>
      <c r="B202" s="577">
        <v>100000</v>
      </c>
      <c r="C202" s="577"/>
    </row>
    <row r="203" spans="1:3" s="12" customFormat="1" ht="21" customHeight="1" x14ac:dyDescent="0.25">
      <c r="A203" s="386" t="s">
        <v>7</v>
      </c>
      <c r="B203" s="577">
        <v>5032052</v>
      </c>
      <c r="C203" s="577"/>
    </row>
    <row r="204" spans="1:3" s="12" customFormat="1" x14ac:dyDescent="0.25">
      <c r="A204" s="14"/>
      <c r="B204" s="14"/>
      <c r="C204" s="14"/>
    </row>
    <row r="205" spans="1:3" s="12" customFormat="1" x14ac:dyDescent="0.25">
      <c r="A205" s="15" t="s">
        <v>0</v>
      </c>
      <c r="B205" s="15" t="s">
        <v>2</v>
      </c>
      <c r="C205" s="15" t="s">
        <v>3</v>
      </c>
    </row>
    <row r="206" spans="1:3" s="12" customFormat="1" x14ac:dyDescent="0.25">
      <c r="A206" s="15" t="s">
        <v>1</v>
      </c>
      <c r="B206" s="15">
        <v>2</v>
      </c>
      <c r="C206" s="15">
        <v>3</v>
      </c>
    </row>
    <row r="207" spans="1:3" s="12" customFormat="1" ht="25.5" x14ac:dyDescent="0.25">
      <c r="A207" s="3" t="s">
        <v>34</v>
      </c>
      <c r="B207" s="548">
        <f>SUM(B209:B225)</f>
        <v>45155200</v>
      </c>
      <c r="C207" s="548">
        <f>SUM(C209:C225)</f>
        <v>2915270.87</v>
      </c>
    </row>
    <row r="208" spans="1:3" s="12" customFormat="1" x14ac:dyDescent="0.25">
      <c r="A208" s="10" t="s">
        <v>4</v>
      </c>
      <c r="B208" s="548"/>
      <c r="C208" s="548"/>
    </row>
    <row r="209" spans="1:3" s="12" customFormat="1" x14ac:dyDescent="0.25">
      <c r="A209" s="13" t="s">
        <v>8</v>
      </c>
      <c r="B209" s="548">
        <v>29142300</v>
      </c>
      <c r="C209" s="548">
        <v>2239472.89</v>
      </c>
    </row>
    <row r="210" spans="1:3" s="12" customFormat="1" x14ac:dyDescent="0.25">
      <c r="A210" s="13" t="s">
        <v>13</v>
      </c>
      <c r="B210" s="548">
        <v>8400</v>
      </c>
      <c r="C210" s="548"/>
    </row>
    <row r="211" spans="1:3" s="12" customFormat="1" ht="17.25" customHeight="1" x14ac:dyDescent="0.25">
      <c r="A211" s="13" t="s">
        <v>119</v>
      </c>
      <c r="B211" s="548">
        <v>60000</v>
      </c>
      <c r="C211" s="548"/>
    </row>
    <row r="212" spans="1:3" s="12" customFormat="1" x14ac:dyDescent="0.25">
      <c r="A212" s="13" t="s">
        <v>9</v>
      </c>
      <c r="B212" s="548">
        <v>8801000</v>
      </c>
      <c r="C212" s="548">
        <v>675797.98</v>
      </c>
    </row>
    <row r="213" spans="1:3" s="12" customFormat="1" x14ac:dyDescent="0.25">
      <c r="A213" s="13" t="s">
        <v>157</v>
      </c>
      <c r="B213" s="548">
        <v>50400</v>
      </c>
      <c r="C213" s="548"/>
    </row>
    <row r="214" spans="1:3" s="12" customFormat="1" x14ac:dyDescent="0.25">
      <c r="A214" s="13" t="s">
        <v>10</v>
      </c>
      <c r="B214" s="548">
        <v>19500</v>
      </c>
      <c r="C214" s="548"/>
    </row>
    <row r="215" spans="1:3" s="12" customFormat="1" x14ac:dyDescent="0.25">
      <c r="A215" s="13" t="s">
        <v>15</v>
      </c>
      <c r="B215" s="548">
        <v>10700</v>
      </c>
      <c r="C215" s="548"/>
    </row>
    <row r="216" spans="1:3" s="12" customFormat="1" x14ac:dyDescent="0.25">
      <c r="A216" s="13" t="s">
        <v>33</v>
      </c>
      <c r="B216" s="548"/>
      <c r="C216" s="548"/>
    </row>
    <row r="217" spans="1:3" s="12" customFormat="1" x14ac:dyDescent="0.25">
      <c r="A217" s="13" t="s">
        <v>11</v>
      </c>
      <c r="B217" s="548">
        <v>200000</v>
      </c>
      <c r="C217" s="548"/>
    </row>
    <row r="218" spans="1:3" s="12" customFormat="1" x14ac:dyDescent="0.25">
      <c r="A218" s="13" t="s">
        <v>12</v>
      </c>
      <c r="B218" s="548">
        <v>991200</v>
      </c>
      <c r="C218" s="548"/>
    </row>
    <row r="219" spans="1:3" s="12" customFormat="1" x14ac:dyDescent="0.25">
      <c r="A219" s="13" t="s">
        <v>72</v>
      </c>
      <c r="B219" s="548">
        <v>100000</v>
      </c>
      <c r="C219" s="548"/>
    </row>
    <row r="220" spans="1:3" s="12" customFormat="1" x14ac:dyDescent="0.25">
      <c r="A220" s="10" t="s">
        <v>5</v>
      </c>
      <c r="B220" s="548"/>
      <c r="C220" s="548"/>
    </row>
    <row r="221" spans="1:3" s="12" customFormat="1" ht="25.5" x14ac:dyDescent="0.25">
      <c r="A221" s="10" t="s">
        <v>6</v>
      </c>
      <c r="B221" s="548">
        <v>1118000</v>
      </c>
      <c r="C221" s="548"/>
    </row>
    <row r="222" spans="1:3" s="12" customFormat="1" ht="25.5" x14ac:dyDescent="0.25">
      <c r="A222" s="10" t="s">
        <v>7</v>
      </c>
      <c r="B222" s="548">
        <v>4607300</v>
      </c>
      <c r="C222" s="548"/>
    </row>
    <row r="223" spans="1:3" s="12" customFormat="1" x14ac:dyDescent="0.25">
      <c r="A223" s="6" t="s">
        <v>37</v>
      </c>
      <c r="B223" s="548">
        <v>24300</v>
      </c>
      <c r="C223" s="560"/>
    </row>
    <row r="224" spans="1:3" s="12" customFormat="1" x14ac:dyDescent="0.25">
      <c r="A224" s="6" t="s">
        <v>121</v>
      </c>
      <c r="B224" s="548">
        <v>17100</v>
      </c>
      <c r="C224" s="548"/>
    </row>
    <row r="225" spans="1:3" s="12" customFormat="1" x14ac:dyDescent="0.25">
      <c r="A225" s="6" t="s">
        <v>120</v>
      </c>
      <c r="B225" s="548">
        <v>5000</v>
      </c>
      <c r="C225" s="560"/>
    </row>
    <row r="226" spans="1:3" s="12" customFormat="1" x14ac:dyDescent="0.25">
      <c r="A226" s="14"/>
      <c r="B226" s="14"/>
      <c r="C226" s="14"/>
    </row>
    <row r="227" spans="1:3" s="12" customFormat="1" x14ac:dyDescent="0.25">
      <c r="A227" s="15" t="s">
        <v>0</v>
      </c>
      <c r="B227" s="15" t="s">
        <v>2</v>
      </c>
      <c r="C227" s="15" t="s">
        <v>3</v>
      </c>
    </row>
    <row r="228" spans="1:3" s="12" customFormat="1" x14ac:dyDescent="0.25">
      <c r="A228" s="15" t="s">
        <v>1</v>
      </c>
      <c r="B228" s="15">
        <v>2</v>
      </c>
      <c r="C228" s="15">
        <v>3</v>
      </c>
    </row>
    <row r="229" spans="1:3" s="12" customFormat="1" ht="25.5" x14ac:dyDescent="0.25">
      <c r="A229" s="3" t="s">
        <v>39</v>
      </c>
      <c r="B229" s="8">
        <f>SUM(B231:B245)</f>
        <v>41644300</v>
      </c>
      <c r="C229" s="8">
        <f>SUM(C231:C244)</f>
        <v>2531357.34</v>
      </c>
    </row>
    <row r="230" spans="1:3" s="12" customFormat="1" x14ac:dyDescent="0.25">
      <c r="A230" s="10" t="s">
        <v>4</v>
      </c>
      <c r="B230" s="11"/>
      <c r="C230" s="11"/>
    </row>
    <row r="231" spans="1:3" s="12" customFormat="1" x14ac:dyDescent="0.25">
      <c r="A231" s="579" t="s">
        <v>8</v>
      </c>
      <c r="B231" s="570">
        <v>26378700</v>
      </c>
      <c r="C231" s="559">
        <v>1937680.39</v>
      </c>
    </row>
    <row r="232" spans="1:3" s="12" customFormat="1" x14ac:dyDescent="0.25">
      <c r="A232" s="579" t="s">
        <v>66</v>
      </c>
      <c r="B232" s="570">
        <v>68400</v>
      </c>
      <c r="C232" s="559"/>
    </row>
    <row r="233" spans="1:3" s="12" customFormat="1" x14ac:dyDescent="0.25">
      <c r="A233" s="579" t="s">
        <v>103</v>
      </c>
      <c r="B233" s="558"/>
      <c r="C233" s="559"/>
    </row>
    <row r="234" spans="1:3" s="12" customFormat="1" x14ac:dyDescent="0.25">
      <c r="A234" s="579" t="s">
        <v>9</v>
      </c>
      <c r="B234" s="570">
        <v>7966400</v>
      </c>
      <c r="C234" s="559">
        <v>584772.94999999995</v>
      </c>
    </row>
    <row r="235" spans="1:3" s="12" customFormat="1" x14ac:dyDescent="0.25">
      <c r="A235" s="579" t="s">
        <v>10</v>
      </c>
      <c r="B235" s="558">
        <v>111000</v>
      </c>
      <c r="C235" s="559"/>
    </row>
    <row r="236" spans="1:3" s="12" customFormat="1" x14ac:dyDescent="0.25">
      <c r="A236" s="579" t="s">
        <v>15</v>
      </c>
      <c r="B236" s="570">
        <v>154600</v>
      </c>
      <c r="C236" s="559"/>
    </row>
    <row r="237" spans="1:3" s="12" customFormat="1" ht="23.25" x14ac:dyDescent="0.25">
      <c r="A237" s="579" t="s">
        <v>14</v>
      </c>
      <c r="B237" s="558"/>
      <c r="C237" s="559"/>
    </row>
    <row r="238" spans="1:3" s="12" customFormat="1" x14ac:dyDescent="0.25">
      <c r="A238" s="579" t="s">
        <v>11</v>
      </c>
      <c r="B238" s="570">
        <v>1175600</v>
      </c>
      <c r="C238" s="559"/>
    </row>
    <row r="239" spans="1:3" s="12" customFormat="1" x14ac:dyDescent="0.25">
      <c r="A239" s="579" t="s">
        <v>12</v>
      </c>
      <c r="B239" s="570">
        <v>2533700</v>
      </c>
      <c r="C239" s="559"/>
    </row>
    <row r="240" spans="1:3" s="12" customFormat="1" x14ac:dyDescent="0.25">
      <c r="A240" s="579" t="s">
        <v>72</v>
      </c>
      <c r="B240" s="570"/>
      <c r="C240" s="559"/>
    </row>
    <row r="241" spans="1:3" s="12" customFormat="1" x14ac:dyDescent="0.25">
      <c r="A241" s="579" t="s">
        <v>148</v>
      </c>
      <c r="B241" s="570"/>
      <c r="C241" s="559"/>
    </row>
    <row r="242" spans="1:3" s="12" customFormat="1" x14ac:dyDescent="0.25">
      <c r="A242" s="580" t="s">
        <v>5</v>
      </c>
      <c r="B242" s="570">
        <v>57600</v>
      </c>
      <c r="C242" s="559">
        <v>8904</v>
      </c>
    </row>
    <row r="243" spans="1:3" s="12" customFormat="1" ht="25.5" x14ac:dyDescent="0.25">
      <c r="A243" s="580" t="s">
        <v>6</v>
      </c>
      <c r="B243" s="570">
        <v>643000</v>
      </c>
      <c r="C243" s="559"/>
    </row>
    <row r="244" spans="1:3" s="12" customFormat="1" ht="25.5" x14ac:dyDescent="0.25">
      <c r="A244" s="580" t="s">
        <v>7</v>
      </c>
      <c r="B244" s="570">
        <v>2555300</v>
      </c>
      <c r="C244" s="559"/>
    </row>
    <row r="245" spans="1:3" s="12" customFormat="1" x14ac:dyDescent="0.25">
      <c r="A245" s="14"/>
      <c r="B245" s="14"/>
      <c r="C245" s="14"/>
    </row>
    <row r="246" spans="1:3" s="12" customFormat="1" x14ac:dyDescent="0.25">
      <c r="A246" s="27" t="s">
        <v>0</v>
      </c>
      <c r="B246" s="27" t="s">
        <v>2</v>
      </c>
      <c r="C246" s="27" t="s">
        <v>3</v>
      </c>
    </row>
    <row r="247" spans="1:3" s="12" customFormat="1" ht="15.75" thickBot="1" x14ac:dyDescent="0.3">
      <c r="A247" s="27" t="s">
        <v>1</v>
      </c>
      <c r="B247" s="28" t="s">
        <v>40</v>
      </c>
      <c r="C247" s="28" t="s">
        <v>41</v>
      </c>
    </row>
    <row r="248" spans="1:3" s="12" customFormat="1" x14ac:dyDescent="0.25">
      <c r="A248" s="29" t="s">
        <v>42</v>
      </c>
      <c r="B248" s="81">
        <f>SUM(B250:B264)</f>
        <v>90627700</v>
      </c>
      <c r="C248" s="81">
        <f>SUM(C250:C264)</f>
        <v>3416158.3200000003</v>
      </c>
    </row>
    <row r="249" spans="1:3" s="12" customFormat="1" x14ac:dyDescent="0.25">
      <c r="A249" s="31" t="s">
        <v>4</v>
      </c>
      <c r="B249" s="82"/>
      <c r="C249" s="82"/>
    </row>
    <row r="250" spans="1:3" s="12" customFormat="1" x14ac:dyDescent="0.25">
      <c r="A250" s="566" t="s">
        <v>8</v>
      </c>
      <c r="B250" s="570">
        <v>32570735</v>
      </c>
      <c r="C250" s="570">
        <v>2540300.5</v>
      </c>
    </row>
    <row r="251" spans="1:3" s="12" customFormat="1" x14ac:dyDescent="0.25">
      <c r="A251" s="566" t="s">
        <v>13</v>
      </c>
      <c r="B251" s="570">
        <v>325000</v>
      </c>
      <c r="C251" s="570">
        <v>0</v>
      </c>
    </row>
    <row r="252" spans="1:3" s="12" customFormat="1" x14ac:dyDescent="0.25">
      <c r="A252" s="566" t="s">
        <v>9</v>
      </c>
      <c r="B252" s="570">
        <v>9836965</v>
      </c>
      <c r="C252" s="570">
        <v>748565.49</v>
      </c>
    </row>
    <row r="253" spans="1:3" s="12" customFormat="1" x14ac:dyDescent="0.25">
      <c r="A253" s="566" t="s">
        <v>10</v>
      </c>
      <c r="B253" s="570">
        <v>400000</v>
      </c>
      <c r="C253" s="570">
        <v>7484</v>
      </c>
    </row>
    <row r="254" spans="1:3" s="12" customFormat="1" ht="23.25" x14ac:dyDescent="0.25">
      <c r="A254" s="566" t="s">
        <v>124</v>
      </c>
      <c r="B254" s="570">
        <v>70000</v>
      </c>
      <c r="C254" s="570">
        <v>0</v>
      </c>
    </row>
    <row r="255" spans="1:3" s="12" customFormat="1" x14ac:dyDescent="0.25">
      <c r="A255" s="566" t="s">
        <v>15</v>
      </c>
      <c r="B255" s="570">
        <v>1317800</v>
      </c>
      <c r="C255" s="570">
        <v>2136.85</v>
      </c>
    </row>
    <row r="256" spans="1:3" s="12" customFormat="1" x14ac:dyDescent="0.25">
      <c r="A256" s="566" t="s">
        <v>91</v>
      </c>
      <c r="B256" s="570">
        <v>130000</v>
      </c>
      <c r="C256" s="570">
        <v>0</v>
      </c>
    </row>
    <row r="257" spans="1:3" s="12" customFormat="1" x14ac:dyDescent="0.25">
      <c r="A257" s="566" t="s">
        <v>11</v>
      </c>
      <c r="B257" s="570">
        <v>2277300</v>
      </c>
      <c r="C257" s="570">
        <v>900</v>
      </c>
    </row>
    <row r="258" spans="1:3" s="12" customFormat="1" x14ac:dyDescent="0.25">
      <c r="A258" s="566" t="s">
        <v>12</v>
      </c>
      <c r="B258" s="570">
        <v>28053200</v>
      </c>
      <c r="C258" s="570">
        <v>57832.07</v>
      </c>
    </row>
    <row r="259" spans="1:3" s="12" customFormat="1" ht="23.25" x14ac:dyDescent="0.25">
      <c r="A259" s="566" t="s">
        <v>125</v>
      </c>
      <c r="B259" s="570">
        <v>23000</v>
      </c>
      <c r="C259" s="570">
        <v>12829.73</v>
      </c>
    </row>
    <row r="260" spans="1:3" s="12" customFormat="1" ht="15" customHeight="1" x14ac:dyDescent="0.25">
      <c r="A260" s="566" t="s">
        <v>86</v>
      </c>
      <c r="B260" s="570">
        <v>2000</v>
      </c>
      <c r="C260" s="570">
        <v>0</v>
      </c>
    </row>
    <row r="261" spans="1:3" s="12" customFormat="1" x14ac:dyDescent="0.25">
      <c r="A261" s="569"/>
      <c r="B261" s="570"/>
      <c r="C261" s="570"/>
    </row>
    <row r="262" spans="1:3" s="12" customFormat="1" x14ac:dyDescent="0.25">
      <c r="A262" s="568" t="s">
        <v>5</v>
      </c>
      <c r="B262" s="570">
        <v>151500</v>
      </c>
      <c r="C262" s="570">
        <v>18685</v>
      </c>
    </row>
    <row r="263" spans="1:3" s="12" customFormat="1" ht="25.5" x14ac:dyDescent="0.25">
      <c r="A263" s="565" t="s">
        <v>6</v>
      </c>
      <c r="B263" s="570">
        <v>11163200</v>
      </c>
      <c r="C263" s="570">
        <v>27424.68</v>
      </c>
    </row>
    <row r="264" spans="1:3" s="12" customFormat="1" ht="26.25" thickBot="1" x14ac:dyDescent="0.3">
      <c r="A264" s="567" t="s">
        <v>7</v>
      </c>
      <c r="B264" s="570">
        <v>4307000</v>
      </c>
      <c r="C264" s="570">
        <v>0</v>
      </c>
    </row>
    <row r="265" spans="1:3" s="12" customFormat="1" x14ac:dyDescent="0.25">
      <c r="A265" s="309"/>
      <c r="B265" s="300"/>
      <c r="C265" s="300"/>
    </row>
    <row r="266" spans="1:3" s="12" customFormat="1" x14ac:dyDescent="0.25">
      <c r="A266" s="27" t="s">
        <v>0</v>
      </c>
      <c r="B266" s="27" t="s">
        <v>2</v>
      </c>
      <c r="C266" s="27" t="s">
        <v>3</v>
      </c>
    </row>
    <row r="267" spans="1:3" s="12" customFormat="1" ht="15.75" thickBot="1" x14ac:dyDescent="0.3">
      <c r="A267" s="27" t="s">
        <v>1</v>
      </c>
      <c r="B267" s="28" t="s">
        <v>40</v>
      </c>
      <c r="C267" s="28" t="s">
        <v>41</v>
      </c>
    </row>
    <row r="268" spans="1:3" s="12" customFormat="1" x14ac:dyDescent="0.25">
      <c r="A268" s="42" t="s">
        <v>45</v>
      </c>
      <c r="B268" s="87">
        <f>SUM(B270:B281)</f>
        <v>112627000</v>
      </c>
      <c r="C268" s="87">
        <f>SUM(C270:C281)</f>
        <v>1448203.22</v>
      </c>
    </row>
    <row r="269" spans="1:3" s="12" customFormat="1" x14ac:dyDescent="0.25">
      <c r="A269" s="44" t="s">
        <v>4</v>
      </c>
      <c r="B269" s="88"/>
      <c r="C269" s="88"/>
    </row>
    <row r="270" spans="1:3" s="12" customFormat="1" x14ac:dyDescent="0.25">
      <c r="A270" s="556" t="s">
        <v>8</v>
      </c>
      <c r="B270" s="538">
        <v>19151997</v>
      </c>
      <c r="C270" s="538">
        <v>730884.94</v>
      </c>
    </row>
    <row r="271" spans="1:3" s="12" customFormat="1" x14ac:dyDescent="0.25">
      <c r="A271" s="556" t="s">
        <v>13</v>
      </c>
      <c r="B271" s="535"/>
      <c r="C271" s="535"/>
    </row>
    <row r="272" spans="1:3" s="12" customFormat="1" x14ac:dyDescent="0.25">
      <c r="A272" s="556" t="s">
        <v>9</v>
      </c>
      <c r="B272" s="535">
        <v>5783903</v>
      </c>
      <c r="C272" s="535">
        <v>573452.37</v>
      </c>
    </row>
    <row r="273" spans="1:3" s="12" customFormat="1" x14ac:dyDescent="0.25">
      <c r="A273" s="556" t="s">
        <v>10</v>
      </c>
      <c r="B273" s="535">
        <v>101100</v>
      </c>
      <c r="C273" s="535">
        <v>337.2</v>
      </c>
    </row>
    <row r="274" spans="1:3" s="12" customFormat="1" ht="23.25" x14ac:dyDescent="0.25">
      <c r="A274" s="556" t="s">
        <v>14</v>
      </c>
      <c r="B274" s="535"/>
      <c r="C274" s="535"/>
    </row>
    <row r="275" spans="1:3" s="12" customFormat="1" x14ac:dyDescent="0.25">
      <c r="A275" s="556" t="s">
        <v>21</v>
      </c>
      <c r="B275" s="535">
        <v>342000</v>
      </c>
      <c r="C275" s="535">
        <v>12667.71</v>
      </c>
    </row>
    <row r="276" spans="1:3" s="12" customFormat="1" x14ac:dyDescent="0.25">
      <c r="A276" s="556" t="s">
        <v>11</v>
      </c>
      <c r="B276" s="535">
        <v>40466656</v>
      </c>
      <c r="C276" s="535"/>
    </row>
    <row r="277" spans="1:3" s="12" customFormat="1" x14ac:dyDescent="0.25">
      <c r="A277" s="556" t="s">
        <v>12</v>
      </c>
      <c r="B277" s="535">
        <v>7462972.7999999998</v>
      </c>
      <c r="C277" s="535">
        <v>119900</v>
      </c>
    </row>
    <row r="278" spans="1:3" s="12" customFormat="1" x14ac:dyDescent="0.25">
      <c r="A278" s="556" t="s">
        <v>72</v>
      </c>
      <c r="B278" s="538">
        <v>65000</v>
      </c>
      <c r="C278" s="538"/>
    </row>
    <row r="279" spans="1:3" s="12" customFormat="1" x14ac:dyDescent="0.25">
      <c r="A279" s="555" t="s">
        <v>5</v>
      </c>
      <c r="B279" s="535">
        <v>11211875.4</v>
      </c>
      <c r="C279" s="535">
        <v>5361</v>
      </c>
    </row>
    <row r="280" spans="1:3" s="12" customFormat="1" ht="25.5" x14ac:dyDescent="0.25">
      <c r="A280" s="555" t="s">
        <v>6</v>
      </c>
      <c r="B280" s="538">
        <v>23137000</v>
      </c>
      <c r="C280" s="538">
        <v>5600</v>
      </c>
    </row>
    <row r="281" spans="1:3" s="12" customFormat="1" ht="25.5" x14ac:dyDescent="0.25">
      <c r="A281" s="555" t="s">
        <v>7</v>
      </c>
      <c r="B281" s="535">
        <v>4904495.8</v>
      </c>
      <c r="C281" s="535"/>
    </row>
    <row r="282" spans="1:3" s="12" customFormat="1" x14ac:dyDescent="0.25">
      <c r="A282" s="311"/>
      <c r="B282" s="312"/>
      <c r="C282" s="312"/>
    </row>
    <row r="283" spans="1:3" s="12" customFormat="1" x14ac:dyDescent="0.25">
      <c r="A283" s="27" t="s">
        <v>0</v>
      </c>
      <c r="B283" s="27" t="s">
        <v>2</v>
      </c>
      <c r="C283" s="27" t="s">
        <v>3</v>
      </c>
    </row>
    <row r="284" spans="1:3" s="12" customFormat="1" ht="15.75" thickBot="1" x14ac:dyDescent="0.3">
      <c r="A284" s="27" t="s">
        <v>1</v>
      </c>
      <c r="B284" s="28" t="s">
        <v>40</v>
      </c>
      <c r="C284" s="28" t="s">
        <v>41</v>
      </c>
    </row>
    <row r="285" spans="1:3" s="12" customFormat="1" x14ac:dyDescent="0.25">
      <c r="A285" s="3" t="s">
        <v>46</v>
      </c>
      <c r="B285" s="43">
        <f>SUM(B287:B298)</f>
        <v>13983500</v>
      </c>
      <c r="C285" s="43">
        <f>SUM(C287:C298)</f>
        <v>644724.52</v>
      </c>
    </row>
    <row r="286" spans="1:3" s="12" customFormat="1" x14ac:dyDescent="0.25">
      <c r="A286" s="10" t="s">
        <v>4</v>
      </c>
      <c r="B286" s="50"/>
      <c r="C286" s="50"/>
    </row>
    <row r="287" spans="1:3" s="12" customFormat="1" x14ac:dyDescent="0.25">
      <c r="A287" s="13" t="s">
        <v>8</v>
      </c>
      <c r="B287" s="51">
        <v>7466513</v>
      </c>
      <c r="C287" s="51">
        <v>483363.29</v>
      </c>
    </row>
    <row r="288" spans="1:3" s="12" customFormat="1" x14ac:dyDescent="0.25">
      <c r="A288" s="13" t="s">
        <v>9</v>
      </c>
      <c r="B288" s="51">
        <v>2254887</v>
      </c>
      <c r="C288" s="51">
        <v>145975.73000000001</v>
      </c>
    </row>
    <row r="289" spans="1:3" s="12" customFormat="1" x14ac:dyDescent="0.25">
      <c r="A289" s="13" t="s">
        <v>151</v>
      </c>
      <c r="B289" s="51">
        <v>12000</v>
      </c>
      <c r="C289" s="51">
        <v>0</v>
      </c>
    </row>
    <row r="290" spans="1:3" s="12" customFormat="1" x14ac:dyDescent="0.25">
      <c r="A290" s="13" t="s">
        <v>10</v>
      </c>
      <c r="B290" s="51">
        <v>65200</v>
      </c>
      <c r="C290" s="51">
        <v>9985.5</v>
      </c>
    </row>
    <row r="291" spans="1:3" s="12" customFormat="1" x14ac:dyDescent="0.25">
      <c r="A291" s="13" t="s">
        <v>44</v>
      </c>
      <c r="B291" s="51"/>
      <c r="C291" s="51"/>
    </row>
    <row r="292" spans="1:3" s="12" customFormat="1" x14ac:dyDescent="0.25">
      <c r="A292" s="13" t="s">
        <v>15</v>
      </c>
      <c r="B292" s="51">
        <v>134965.24</v>
      </c>
      <c r="C292" s="51"/>
    </row>
    <row r="293" spans="1:3" s="12" customFormat="1" x14ac:dyDescent="0.25">
      <c r="A293" s="13" t="s">
        <v>11</v>
      </c>
      <c r="B293" s="51">
        <v>309000</v>
      </c>
      <c r="C293" s="51"/>
    </row>
    <row r="294" spans="1:3" s="12" customFormat="1" x14ac:dyDescent="0.25">
      <c r="A294" s="13" t="s">
        <v>12</v>
      </c>
      <c r="B294" s="51">
        <v>1591070</v>
      </c>
      <c r="C294" s="51"/>
    </row>
    <row r="295" spans="1:3" s="12" customFormat="1" x14ac:dyDescent="0.25">
      <c r="A295" s="13" t="s">
        <v>72</v>
      </c>
      <c r="B295" s="51">
        <v>9975</v>
      </c>
      <c r="C295" s="51"/>
    </row>
    <row r="296" spans="1:3" s="12" customFormat="1" x14ac:dyDescent="0.25">
      <c r="A296" s="10" t="s">
        <v>5</v>
      </c>
      <c r="B296" s="51"/>
      <c r="C296" s="51"/>
    </row>
    <row r="297" spans="1:3" s="12" customFormat="1" ht="25.5" x14ac:dyDescent="0.25">
      <c r="A297" s="10" t="s">
        <v>6</v>
      </c>
      <c r="B297" s="51">
        <v>1696000</v>
      </c>
      <c r="C297" s="51"/>
    </row>
    <row r="298" spans="1:3" s="12" customFormat="1" ht="25.5" x14ac:dyDescent="0.25">
      <c r="A298" s="10" t="s">
        <v>7</v>
      </c>
      <c r="B298" s="51">
        <v>443889.76</v>
      </c>
      <c r="C298" s="51">
        <v>5400</v>
      </c>
    </row>
    <row r="299" spans="1:3" s="12" customFormat="1" x14ac:dyDescent="0.25">
      <c r="A299" s="272"/>
      <c r="B299" s="313"/>
      <c r="C299" s="313"/>
    </row>
    <row r="300" spans="1:3" s="12" customFormat="1" x14ac:dyDescent="0.25">
      <c r="A300" s="27" t="s">
        <v>0</v>
      </c>
      <c r="B300" s="27" t="s">
        <v>2</v>
      </c>
      <c r="C300" s="27" t="s">
        <v>3</v>
      </c>
    </row>
    <row r="301" spans="1:3" s="12" customFormat="1" ht="15.75" thickBot="1" x14ac:dyDescent="0.3">
      <c r="A301" s="27" t="s">
        <v>1</v>
      </c>
      <c r="B301" s="28" t="s">
        <v>40</v>
      </c>
      <c r="C301" s="28" t="s">
        <v>41</v>
      </c>
    </row>
    <row r="302" spans="1:3" s="12" customFormat="1" x14ac:dyDescent="0.25">
      <c r="A302" s="29" t="s">
        <v>48</v>
      </c>
      <c r="B302" s="43">
        <f>SUM(B304:B316)</f>
        <v>19221700</v>
      </c>
      <c r="C302" s="43">
        <f>SUM(C304:C316)</f>
        <v>1233119.6200000001</v>
      </c>
    </row>
    <row r="303" spans="1:3" s="12" customFormat="1" x14ac:dyDescent="0.25">
      <c r="A303" s="55" t="s">
        <v>4</v>
      </c>
      <c r="B303" s="90"/>
      <c r="C303" s="90"/>
    </row>
    <row r="304" spans="1:3" s="12" customFormat="1" x14ac:dyDescent="0.25">
      <c r="A304" s="581" t="s">
        <v>8</v>
      </c>
      <c r="B304" s="51">
        <v>10622000</v>
      </c>
      <c r="C304" s="51">
        <v>644833.76</v>
      </c>
    </row>
    <row r="305" spans="1:3" s="12" customFormat="1" ht="26.25" x14ac:dyDescent="0.25">
      <c r="A305" s="581" t="s">
        <v>84</v>
      </c>
      <c r="B305" s="51">
        <v>50000</v>
      </c>
      <c r="C305" s="51"/>
    </row>
    <row r="306" spans="1:3" s="12" customFormat="1" x14ac:dyDescent="0.25">
      <c r="A306" s="582" t="s">
        <v>13</v>
      </c>
      <c r="B306" s="51">
        <v>15000</v>
      </c>
      <c r="C306" s="51"/>
    </row>
    <row r="307" spans="1:3" s="12" customFormat="1" x14ac:dyDescent="0.25">
      <c r="A307" s="581" t="s">
        <v>9</v>
      </c>
      <c r="B307" s="51">
        <v>3210000</v>
      </c>
      <c r="C307" s="51">
        <v>193531.81</v>
      </c>
    </row>
    <row r="308" spans="1:3" s="12" customFormat="1" x14ac:dyDescent="0.25">
      <c r="A308" s="581" t="s">
        <v>10</v>
      </c>
      <c r="B308" s="51">
        <v>90000</v>
      </c>
      <c r="C308" s="51">
        <v>1718.8</v>
      </c>
    </row>
    <row r="309" spans="1:3" s="12" customFormat="1" x14ac:dyDescent="0.25">
      <c r="A309" s="581" t="s">
        <v>153</v>
      </c>
      <c r="B309" s="51">
        <v>0</v>
      </c>
      <c r="C309" s="51"/>
    </row>
    <row r="310" spans="1:3" s="12" customFormat="1" x14ac:dyDescent="0.25">
      <c r="A310" s="583" t="s">
        <v>15</v>
      </c>
      <c r="B310" s="51">
        <v>500000</v>
      </c>
      <c r="C310" s="51"/>
    </row>
    <row r="311" spans="1:3" s="12" customFormat="1" x14ac:dyDescent="0.25">
      <c r="A311" s="583" t="s">
        <v>11</v>
      </c>
      <c r="B311" s="51">
        <v>2100000</v>
      </c>
      <c r="C311" s="51">
        <v>14255.77</v>
      </c>
    </row>
    <row r="312" spans="1:3" s="12" customFormat="1" x14ac:dyDescent="0.25">
      <c r="A312" s="583" t="s">
        <v>12</v>
      </c>
      <c r="B312" s="51">
        <v>800000</v>
      </c>
      <c r="C312" s="51">
        <v>75965</v>
      </c>
    </row>
    <row r="313" spans="1:3" s="12" customFormat="1" ht="25.5" x14ac:dyDescent="0.25">
      <c r="A313" s="583" t="s">
        <v>154</v>
      </c>
      <c r="B313" s="51">
        <v>3000</v>
      </c>
      <c r="C313" s="51"/>
    </row>
    <row r="314" spans="1:3" s="12" customFormat="1" x14ac:dyDescent="0.25">
      <c r="A314" s="583" t="s">
        <v>5</v>
      </c>
      <c r="B314" s="51">
        <v>4000</v>
      </c>
      <c r="C314" s="51"/>
    </row>
    <row r="315" spans="1:3" ht="25.5" x14ac:dyDescent="0.25">
      <c r="A315" s="580" t="s">
        <v>6</v>
      </c>
      <c r="B315" s="51">
        <v>1200000</v>
      </c>
      <c r="C315" s="51"/>
    </row>
    <row r="316" spans="1:3" ht="25.5" x14ac:dyDescent="0.25">
      <c r="A316" s="580" t="s">
        <v>7</v>
      </c>
      <c r="B316" s="51">
        <v>627700</v>
      </c>
      <c r="C316" s="51">
        <v>302814.48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  <rowBreaks count="7" manualBreakCount="7">
    <brk id="79" max="2" man="1"/>
    <brk id="115" max="2" man="1"/>
    <brk id="149" max="2" man="1"/>
    <brk id="185" max="2" man="1"/>
    <brk id="226" max="2" man="1"/>
    <brk id="265" max="2" man="1"/>
    <brk id="29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5"/>
  <sheetViews>
    <sheetView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225" width="9.140625" style="7"/>
    <col min="226" max="226" width="20.140625" style="7" customWidth="1"/>
    <col min="227" max="227" width="4" style="7" customWidth="1"/>
    <col min="228" max="228" width="19.5703125" style="7" customWidth="1"/>
    <col min="229" max="236" width="11" style="7" customWidth="1"/>
    <col min="237" max="481" width="9.140625" style="7"/>
    <col min="482" max="482" width="20.140625" style="7" customWidth="1"/>
    <col min="483" max="483" width="4" style="7" customWidth="1"/>
    <col min="484" max="484" width="19.5703125" style="7" customWidth="1"/>
    <col min="485" max="492" width="11" style="7" customWidth="1"/>
    <col min="493" max="737" width="9.140625" style="7"/>
    <col min="738" max="738" width="20.140625" style="7" customWidth="1"/>
    <col min="739" max="739" width="4" style="7" customWidth="1"/>
    <col min="740" max="740" width="19.5703125" style="7" customWidth="1"/>
    <col min="741" max="748" width="11" style="7" customWidth="1"/>
    <col min="749" max="993" width="9.140625" style="7"/>
    <col min="994" max="994" width="20.140625" style="7" customWidth="1"/>
    <col min="995" max="995" width="4" style="7" customWidth="1"/>
    <col min="996" max="996" width="19.5703125" style="7" customWidth="1"/>
    <col min="997" max="1004" width="11" style="7" customWidth="1"/>
    <col min="1005" max="1249" width="9.140625" style="7"/>
    <col min="1250" max="1250" width="20.140625" style="7" customWidth="1"/>
    <col min="1251" max="1251" width="4" style="7" customWidth="1"/>
    <col min="1252" max="1252" width="19.5703125" style="7" customWidth="1"/>
    <col min="1253" max="1260" width="11" style="7" customWidth="1"/>
    <col min="1261" max="1505" width="9.140625" style="7"/>
    <col min="1506" max="1506" width="20.140625" style="7" customWidth="1"/>
    <col min="1507" max="1507" width="4" style="7" customWidth="1"/>
    <col min="1508" max="1508" width="19.5703125" style="7" customWidth="1"/>
    <col min="1509" max="1516" width="11" style="7" customWidth="1"/>
    <col min="1517" max="1761" width="9.140625" style="7"/>
    <col min="1762" max="1762" width="20.140625" style="7" customWidth="1"/>
    <col min="1763" max="1763" width="4" style="7" customWidth="1"/>
    <col min="1764" max="1764" width="19.5703125" style="7" customWidth="1"/>
    <col min="1765" max="1772" width="11" style="7" customWidth="1"/>
    <col min="1773" max="2017" width="9.140625" style="7"/>
    <col min="2018" max="2018" width="20.140625" style="7" customWidth="1"/>
    <col min="2019" max="2019" width="4" style="7" customWidth="1"/>
    <col min="2020" max="2020" width="19.5703125" style="7" customWidth="1"/>
    <col min="2021" max="2028" width="11" style="7" customWidth="1"/>
    <col min="2029" max="2273" width="9.140625" style="7"/>
    <col min="2274" max="2274" width="20.140625" style="7" customWidth="1"/>
    <col min="2275" max="2275" width="4" style="7" customWidth="1"/>
    <col min="2276" max="2276" width="19.5703125" style="7" customWidth="1"/>
    <col min="2277" max="2284" width="11" style="7" customWidth="1"/>
    <col min="2285" max="2529" width="9.140625" style="7"/>
    <col min="2530" max="2530" width="20.140625" style="7" customWidth="1"/>
    <col min="2531" max="2531" width="4" style="7" customWidth="1"/>
    <col min="2532" max="2532" width="19.5703125" style="7" customWidth="1"/>
    <col min="2533" max="2540" width="11" style="7" customWidth="1"/>
    <col min="2541" max="2785" width="9.140625" style="7"/>
    <col min="2786" max="2786" width="20.140625" style="7" customWidth="1"/>
    <col min="2787" max="2787" width="4" style="7" customWidth="1"/>
    <col min="2788" max="2788" width="19.5703125" style="7" customWidth="1"/>
    <col min="2789" max="2796" width="11" style="7" customWidth="1"/>
    <col min="2797" max="3041" width="9.140625" style="7"/>
    <col min="3042" max="3042" width="20.140625" style="7" customWidth="1"/>
    <col min="3043" max="3043" width="4" style="7" customWidth="1"/>
    <col min="3044" max="3044" width="19.5703125" style="7" customWidth="1"/>
    <col min="3045" max="3052" width="11" style="7" customWidth="1"/>
    <col min="3053" max="3297" width="9.140625" style="7"/>
    <col min="3298" max="3298" width="20.140625" style="7" customWidth="1"/>
    <col min="3299" max="3299" width="4" style="7" customWidth="1"/>
    <col min="3300" max="3300" width="19.5703125" style="7" customWidth="1"/>
    <col min="3301" max="3308" width="11" style="7" customWidth="1"/>
    <col min="3309" max="3553" width="9.140625" style="7"/>
    <col min="3554" max="3554" width="20.140625" style="7" customWidth="1"/>
    <col min="3555" max="3555" width="4" style="7" customWidth="1"/>
    <col min="3556" max="3556" width="19.5703125" style="7" customWidth="1"/>
    <col min="3557" max="3564" width="11" style="7" customWidth="1"/>
    <col min="3565" max="3809" width="9.140625" style="7"/>
    <col min="3810" max="3810" width="20.140625" style="7" customWidth="1"/>
    <col min="3811" max="3811" width="4" style="7" customWidth="1"/>
    <col min="3812" max="3812" width="19.5703125" style="7" customWidth="1"/>
    <col min="3813" max="3820" width="11" style="7" customWidth="1"/>
    <col min="3821" max="4065" width="9.140625" style="7"/>
    <col min="4066" max="4066" width="20.140625" style="7" customWidth="1"/>
    <col min="4067" max="4067" width="4" style="7" customWidth="1"/>
    <col min="4068" max="4068" width="19.5703125" style="7" customWidth="1"/>
    <col min="4069" max="4076" width="11" style="7" customWidth="1"/>
    <col min="4077" max="4321" width="9.140625" style="7"/>
    <col min="4322" max="4322" width="20.140625" style="7" customWidth="1"/>
    <col min="4323" max="4323" width="4" style="7" customWidth="1"/>
    <col min="4324" max="4324" width="19.5703125" style="7" customWidth="1"/>
    <col min="4325" max="4332" width="11" style="7" customWidth="1"/>
    <col min="4333" max="4577" width="9.140625" style="7"/>
    <col min="4578" max="4578" width="20.140625" style="7" customWidth="1"/>
    <col min="4579" max="4579" width="4" style="7" customWidth="1"/>
    <col min="4580" max="4580" width="19.5703125" style="7" customWidth="1"/>
    <col min="4581" max="4588" width="11" style="7" customWidth="1"/>
    <col min="4589" max="4833" width="9.140625" style="7"/>
    <col min="4834" max="4834" width="20.140625" style="7" customWidth="1"/>
    <col min="4835" max="4835" width="4" style="7" customWidth="1"/>
    <col min="4836" max="4836" width="19.5703125" style="7" customWidth="1"/>
    <col min="4837" max="4844" width="11" style="7" customWidth="1"/>
    <col min="4845" max="5089" width="9.140625" style="7"/>
    <col min="5090" max="5090" width="20.140625" style="7" customWidth="1"/>
    <col min="5091" max="5091" width="4" style="7" customWidth="1"/>
    <col min="5092" max="5092" width="19.5703125" style="7" customWidth="1"/>
    <col min="5093" max="5100" width="11" style="7" customWidth="1"/>
    <col min="5101" max="5345" width="9.140625" style="7"/>
    <col min="5346" max="5346" width="20.140625" style="7" customWidth="1"/>
    <col min="5347" max="5347" width="4" style="7" customWidth="1"/>
    <col min="5348" max="5348" width="19.5703125" style="7" customWidth="1"/>
    <col min="5349" max="5356" width="11" style="7" customWidth="1"/>
    <col min="5357" max="5601" width="9.140625" style="7"/>
    <col min="5602" max="5602" width="20.140625" style="7" customWidth="1"/>
    <col min="5603" max="5603" width="4" style="7" customWidth="1"/>
    <col min="5604" max="5604" width="19.5703125" style="7" customWidth="1"/>
    <col min="5605" max="5612" width="11" style="7" customWidth="1"/>
    <col min="5613" max="5857" width="9.140625" style="7"/>
    <col min="5858" max="5858" width="20.140625" style="7" customWidth="1"/>
    <col min="5859" max="5859" width="4" style="7" customWidth="1"/>
    <col min="5860" max="5860" width="19.5703125" style="7" customWidth="1"/>
    <col min="5861" max="5868" width="11" style="7" customWidth="1"/>
    <col min="5869" max="6113" width="9.140625" style="7"/>
    <col min="6114" max="6114" width="20.140625" style="7" customWidth="1"/>
    <col min="6115" max="6115" width="4" style="7" customWidth="1"/>
    <col min="6116" max="6116" width="19.5703125" style="7" customWidth="1"/>
    <col min="6117" max="6124" width="11" style="7" customWidth="1"/>
    <col min="6125" max="6369" width="9.140625" style="7"/>
    <col min="6370" max="6370" width="20.140625" style="7" customWidth="1"/>
    <col min="6371" max="6371" width="4" style="7" customWidth="1"/>
    <col min="6372" max="6372" width="19.5703125" style="7" customWidth="1"/>
    <col min="6373" max="6380" width="11" style="7" customWidth="1"/>
    <col min="6381" max="6625" width="9.140625" style="7"/>
    <col min="6626" max="6626" width="20.140625" style="7" customWidth="1"/>
    <col min="6627" max="6627" width="4" style="7" customWidth="1"/>
    <col min="6628" max="6628" width="19.5703125" style="7" customWidth="1"/>
    <col min="6629" max="6636" width="11" style="7" customWidth="1"/>
    <col min="6637" max="6881" width="9.140625" style="7"/>
    <col min="6882" max="6882" width="20.140625" style="7" customWidth="1"/>
    <col min="6883" max="6883" width="4" style="7" customWidth="1"/>
    <col min="6884" max="6884" width="19.5703125" style="7" customWidth="1"/>
    <col min="6885" max="6892" width="11" style="7" customWidth="1"/>
    <col min="6893" max="7137" width="9.140625" style="7"/>
    <col min="7138" max="7138" width="20.140625" style="7" customWidth="1"/>
    <col min="7139" max="7139" width="4" style="7" customWidth="1"/>
    <col min="7140" max="7140" width="19.5703125" style="7" customWidth="1"/>
    <col min="7141" max="7148" width="11" style="7" customWidth="1"/>
    <col min="7149" max="7393" width="9.140625" style="7"/>
    <col min="7394" max="7394" width="20.140625" style="7" customWidth="1"/>
    <col min="7395" max="7395" width="4" style="7" customWidth="1"/>
    <col min="7396" max="7396" width="19.5703125" style="7" customWidth="1"/>
    <col min="7397" max="7404" width="11" style="7" customWidth="1"/>
    <col min="7405" max="7649" width="9.140625" style="7"/>
    <col min="7650" max="7650" width="20.140625" style="7" customWidth="1"/>
    <col min="7651" max="7651" width="4" style="7" customWidth="1"/>
    <col min="7652" max="7652" width="19.5703125" style="7" customWidth="1"/>
    <col min="7653" max="7660" width="11" style="7" customWidth="1"/>
    <col min="7661" max="7905" width="9.140625" style="7"/>
    <col min="7906" max="7906" width="20.140625" style="7" customWidth="1"/>
    <col min="7907" max="7907" width="4" style="7" customWidth="1"/>
    <col min="7908" max="7908" width="19.5703125" style="7" customWidth="1"/>
    <col min="7909" max="7916" width="11" style="7" customWidth="1"/>
    <col min="7917" max="8161" width="9.140625" style="7"/>
    <col min="8162" max="8162" width="20.140625" style="7" customWidth="1"/>
    <col min="8163" max="8163" width="4" style="7" customWidth="1"/>
    <col min="8164" max="8164" width="19.5703125" style="7" customWidth="1"/>
    <col min="8165" max="8172" width="11" style="7" customWidth="1"/>
    <col min="8173" max="8417" width="9.140625" style="7"/>
    <col min="8418" max="8418" width="20.140625" style="7" customWidth="1"/>
    <col min="8419" max="8419" width="4" style="7" customWidth="1"/>
    <col min="8420" max="8420" width="19.5703125" style="7" customWidth="1"/>
    <col min="8421" max="8428" width="11" style="7" customWidth="1"/>
    <col min="8429" max="8673" width="9.140625" style="7"/>
    <col min="8674" max="8674" width="20.140625" style="7" customWidth="1"/>
    <col min="8675" max="8675" width="4" style="7" customWidth="1"/>
    <col min="8676" max="8676" width="19.5703125" style="7" customWidth="1"/>
    <col min="8677" max="8684" width="11" style="7" customWidth="1"/>
    <col min="8685" max="8929" width="9.140625" style="7"/>
    <col min="8930" max="8930" width="20.140625" style="7" customWidth="1"/>
    <col min="8931" max="8931" width="4" style="7" customWidth="1"/>
    <col min="8932" max="8932" width="19.5703125" style="7" customWidth="1"/>
    <col min="8933" max="8940" width="11" style="7" customWidth="1"/>
    <col min="8941" max="9185" width="9.140625" style="7"/>
    <col min="9186" max="9186" width="20.140625" style="7" customWidth="1"/>
    <col min="9187" max="9187" width="4" style="7" customWidth="1"/>
    <col min="9188" max="9188" width="19.5703125" style="7" customWidth="1"/>
    <col min="9189" max="9196" width="11" style="7" customWidth="1"/>
    <col min="9197" max="9441" width="9.140625" style="7"/>
    <col min="9442" max="9442" width="20.140625" style="7" customWidth="1"/>
    <col min="9443" max="9443" width="4" style="7" customWidth="1"/>
    <col min="9444" max="9444" width="19.5703125" style="7" customWidth="1"/>
    <col min="9445" max="9452" width="11" style="7" customWidth="1"/>
    <col min="9453" max="9697" width="9.140625" style="7"/>
    <col min="9698" max="9698" width="20.140625" style="7" customWidth="1"/>
    <col min="9699" max="9699" width="4" style="7" customWidth="1"/>
    <col min="9700" max="9700" width="19.5703125" style="7" customWidth="1"/>
    <col min="9701" max="9708" width="11" style="7" customWidth="1"/>
    <col min="9709" max="9953" width="9.140625" style="7"/>
    <col min="9954" max="9954" width="20.140625" style="7" customWidth="1"/>
    <col min="9955" max="9955" width="4" style="7" customWidth="1"/>
    <col min="9956" max="9956" width="19.5703125" style="7" customWidth="1"/>
    <col min="9957" max="9964" width="11" style="7" customWidth="1"/>
    <col min="9965" max="10209" width="9.140625" style="7"/>
    <col min="10210" max="10210" width="20.140625" style="7" customWidth="1"/>
    <col min="10211" max="10211" width="4" style="7" customWidth="1"/>
    <col min="10212" max="10212" width="19.5703125" style="7" customWidth="1"/>
    <col min="10213" max="10220" width="11" style="7" customWidth="1"/>
    <col min="10221" max="10465" width="9.140625" style="7"/>
    <col min="10466" max="10466" width="20.140625" style="7" customWidth="1"/>
    <col min="10467" max="10467" width="4" style="7" customWidth="1"/>
    <col min="10468" max="10468" width="19.5703125" style="7" customWidth="1"/>
    <col min="10469" max="10476" width="11" style="7" customWidth="1"/>
    <col min="10477" max="10721" width="9.140625" style="7"/>
    <col min="10722" max="10722" width="20.140625" style="7" customWidth="1"/>
    <col min="10723" max="10723" width="4" style="7" customWidth="1"/>
    <col min="10724" max="10724" width="19.5703125" style="7" customWidth="1"/>
    <col min="10725" max="10732" width="11" style="7" customWidth="1"/>
    <col min="10733" max="10977" width="9.140625" style="7"/>
    <col min="10978" max="10978" width="20.140625" style="7" customWidth="1"/>
    <col min="10979" max="10979" width="4" style="7" customWidth="1"/>
    <col min="10980" max="10980" width="19.5703125" style="7" customWidth="1"/>
    <col min="10981" max="10988" width="11" style="7" customWidth="1"/>
    <col min="10989" max="11233" width="9.140625" style="7"/>
    <col min="11234" max="11234" width="20.140625" style="7" customWidth="1"/>
    <col min="11235" max="11235" width="4" style="7" customWidth="1"/>
    <col min="11236" max="11236" width="19.5703125" style="7" customWidth="1"/>
    <col min="11237" max="11244" width="11" style="7" customWidth="1"/>
    <col min="11245" max="11489" width="9.140625" style="7"/>
    <col min="11490" max="11490" width="20.140625" style="7" customWidth="1"/>
    <col min="11491" max="11491" width="4" style="7" customWidth="1"/>
    <col min="11492" max="11492" width="19.5703125" style="7" customWidth="1"/>
    <col min="11493" max="11500" width="11" style="7" customWidth="1"/>
    <col min="11501" max="11745" width="9.140625" style="7"/>
    <col min="11746" max="11746" width="20.140625" style="7" customWidth="1"/>
    <col min="11747" max="11747" width="4" style="7" customWidth="1"/>
    <col min="11748" max="11748" width="19.5703125" style="7" customWidth="1"/>
    <col min="11749" max="11756" width="11" style="7" customWidth="1"/>
    <col min="11757" max="12001" width="9.140625" style="7"/>
    <col min="12002" max="12002" width="20.140625" style="7" customWidth="1"/>
    <col min="12003" max="12003" width="4" style="7" customWidth="1"/>
    <col min="12004" max="12004" width="19.5703125" style="7" customWidth="1"/>
    <col min="12005" max="12012" width="11" style="7" customWidth="1"/>
    <col min="12013" max="12257" width="9.140625" style="7"/>
    <col min="12258" max="12258" width="20.140625" style="7" customWidth="1"/>
    <col min="12259" max="12259" width="4" style="7" customWidth="1"/>
    <col min="12260" max="12260" width="19.5703125" style="7" customWidth="1"/>
    <col min="12261" max="12268" width="11" style="7" customWidth="1"/>
    <col min="12269" max="12513" width="9.140625" style="7"/>
    <col min="12514" max="12514" width="20.140625" style="7" customWidth="1"/>
    <col min="12515" max="12515" width="4" style="7" customWidth="1"/>
    <col min="12516" max="12516" width="19.5703125" style="7" customWidth="1"/>
    <col min="12517" max="12524" width="11" style="7" customWidth="1"/>
    <col min="12525" max="12769" width="9.140625" style="7"/>
    <col min="12770" max="12770" width="20.140625" style="7" customWidth="1"/>
    <col min="12771" max="12771" width="4" style="7" customWidth="1"/>
    <col min="12772" max="12772" width="19.5703125" style="7" customWidth="1"/>
    <col min="12773" max="12780" width="11" style="7" customWidth="1"/>
    <col min="12781" max="13025" width="9.140625" style="7"/>
    <col min="13026" max="13026" width="20.140625" style="7" customWidth="1"/>
    <col min="13027" max="13027" width="4" style="7" customWidth="1"/>
    <col min="13028" max="13028" width="19.5703125" style="7" customWidth="1"/>
    <col min="13029" max="13036" width="11" style="7" customWidth="1"/>
    <col min="13037" max="13281" width="9.140625" style="7"/>
    <col min="13282" max="13282" width="20.140625" style="7" customWidth="1"/>
    <col min="13283" max="13283" width="4" style="7" customWidth="1"/>
    <col min="13284" max="13284" width="19.5703125" style="7" customWidth="1"/>
    <col min="13285" max="13292" width="11" style="7" customWidth="1"/>
    <col min="13293" max="13537" width="9.140625" style="7"/>
    <col min="13538" max="13538" width="20.140625" style="7" customWidth="1"/>
    <col min="13539" max="13539" width="4" style="7" customWidth="1"/>
    <col min="13540" max="13540" width="19.5703125" style="7" customWidth="1"/>
    <col min="13541" max="13548" width="11" style="7" customWidth="1"/>
    <col min="13549" max="13793" width="9.140625" style="7"/>
    <col min="13794" max="13794" width="20.140625" style="7" customWidth="1"/>
    <col min="13795" max="13795" width="4" style="7" customWidth="1"/>
    <col min="13796" max="13796" width="19.5703125" style="7" customWidth="1"/>
    <col min="13797" max="13804" width="11" style="7" customWidth="1"/>
    <col min="13805" max="14049" width="9.140625" style="7"/>
    <col min="14050" max="14050" width="20.140625" style="7" customWidth="1"/>
    <col min="14051" max="14051" width="4" style="7" customWidth="1"/>
    <col min="14052" max="14052" width="19.5703125" style="7" customWidth="1"/>
    <col min="14053" max="14060" width="11" style="7" customWidth="1"/>
    <col min="14061" max="14305" width="9.140625" style="7"/>
    <col min="14306" max="14306" width="20.140625" style="7" customWidth="1"/>
    <col min="14307" max="14307" width="4" style="7" customWidth="1"/>
    <col min="14308" max="14308" width="19.5703125" style="7" customWidth="1"/>
    <col min="14309" max="14316" width="11" style="7" customWidth="1"/>
    <col min="14317" max="14561" width="9.140625" style="7"/>
    <col min="14562" max="14562" width="20.140625" style="7" customWidth="1"/>
    <col min="14563" max="14563" width="4" style="7" customWidth="1"/>
    <col min="14564" max="14564" width="19.5703125" style="7" customWidth="1"/>
    <col min="14565" max="14572" width="11" style="7" customWidth="1"/>
    <col min="14573" max="14817" width="9.140625" style="7"/>
    <col min="14818" max="14818" width="20.140625" style="7" customWidth="1"/>
    <col min="14819" max="14819" width="4" style="7" customWidth="1"/>
    <col min="14820" max="14820" width="19.5703125" style="7" customWidth="1"/>
    <col min="14821" max="14828" width="11" style="7" customWidth="1"/>
    <col min="14829" max="15073" width="9.140625" style="7"/>
    <col min="15074" max="15074" width="20.140625" style="7" customWidth="1"/>
    <col min="15075" max="15075" width="4" style="7" customWidth="1"/>
    <col min="15076" max="15076" width="19.5703125" style="7" customWidth="1"/>
    <col min="15077" max="15084" width="11" style="7" customWidth="1"/>
    <col min="15085" max="15329" width="9.140625" style="7"/>
    <col min="15330" max="15330" width="20.140625" style="7" customWidth="1"/>
    <col min="15331" max="15331" width="4" style="7" customWidth="1"/>
    <col min="15332" max="15332" width="19.5703125" style="7" customWidth="1"/>
    <col min="15333" max="15340" width="11" style="7" customWidth="1"/>
    <col min="15341" max="15585" width="9.140625" style="7"/>
    <col min="15586" max="15586" width="20.140625" style="7" customWidth="1"/>
    <col min="15587" max="15587" width="4" style="7" customWidth="1"/>
    <col min="15588" max="15588" width="19.5703125" style="7" customWidth="1"/>
    <col min="15589" max="15596" width="11" style="7" customWidth="1"/>
    <col min="15597" max="15841" width="9.140625" style="7"/>
    <col min="15842" max="15842" width="20.140625" style="7" customWidth="1"/>
    <col min="15843" max="15843" width="4" style="7" customWidth="1"/>
    <col min="15844" max="15844" width="19.5703125" style="7" customWidth="1"/>
    <col min="15845" max="15852" width="11" style="7" customWidth="1"/>
    <col min="15853" max="16097" width="9.140625" style="7"/>
    <col min="16098" max="16098" width="20.140625" style="7" customWidth="1"/>
    <col min="16099" max="16099" width="4" style="7" customWidth="1"/>
    <col min="16100" max="16100" width="19.5703125" style="7" customWidth="1"/>
    <col min="16101" max="16108" width="11" style="7" customWidth="1"/>
    <col min="16109" max="16384" width="9.140625" style="7"/>
  </cols>
  <sheetData>
    <row r="1" spans="1:3" ht="30" customHeight="1" x14ac:dyDescent="0.25">
      <c r="A1" s="641" t="s">
        <v>55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99">
        <f>SUM(B7:B18)</f>
        <v>25944600</v>
      </c>
      <c r="C5" s="105">
        <f>SUM(C7:C18)</f>
        <v>24014671.07</v>
      </c>
    </row>
    <row r="6" spans="1:3" s="12" customFormat="1" x14ac:dyDescent="0.25">
      <c r="A6" s="10" t="s">
        <v>4</v>
      </c>
      <c r="B6" s="74"/>
      <c r="C6" s="74"/>
    </row>
    <row r="7" spans="1:3" s="12" customFormat="1" x14ac:dyDescent="0.25">
      <c r="A7" s="13" t="s">
        <v>8</v>
      </c>
      <c r="B7" s="106">
        <v>11248771</v>
      </c>
      <c r="C7" s="106">
        <v>10396938.84</v>
      </c>
    </row>
    <row r="8" spans="1:3" s="12" customFormat="1" x14ac:dyDescent="0.25">
      <c r="A8" s="13" t="s">
        <v>13</v>
      </c>
      <c r="B8" s="106"/>
      <c r="C8" s="106"/>
    </row>
    <row r="9" spans="1:3" s="12" customFormat="1" x14ac:dyDescent="0.25">
      <c r="A9" s="13" t="s">
        <v>9</v>
      </c>
      <c r="B9" s="106">
        <v>3397129</v>
      </c>
      <c r="C9" s="106">
        <v>3113571.13</v>
      </c>
    </row>
    <row r="10" spans="1:3" s="12" customFormat="1" x14ac:dyDescent="0.25">
      <c r="A10" s="13" t="s">
        <v>10</v>
      </c>
      <c r="B10" s="106">
        <v>34335</v>
      </c>
      <c r="C10" s="106">
        <v>27521.759999999998</v>
      </c>
    </row>
    <row r="11" spans="1:3" s="12" customFormat="1" x14ac:dyDescent="0.25">
      <c r="A11" s="13" t="s">
        <v>15</v>
      </c>
      <c r="B11" s="106">
        <v>118000</v>
      </c>
      <c r="C11" s="106">
        <v>60266.21</v>
      </c>
    </row>
    <row r="12" spans="1:3" s="12" customFormat="1" ht="23.25" x14ac:dyDescent="0.25">
      <c r="A12" s="13" t="s">
        <v>14</v>
      </c>
      <c r="B12" s="106"/>
      <c r="C12" s="106"/>
    </row>
    <row r="13" spans="1:3" s="12" customFormat="1" x14ac:dyDescent="0.25">
      <c r="A13" s="13" t="s">
        <v>16</v>
      </c>
      <c r="B13" s="106">
        <v>0</v>
      </c>
      <c r="C13" s="106"/>
    </row>
    <row r="14" spans="1:3" s="12" customFormat="1" x14ac:dyDescent="0.25">
      <c r="A14" s="13" t="s">
        <v>11</v>
      </c>
      <c r="B14" s="106">
        <v>3239252.22</v>
      </c>
      <c r="C14" s="106">
        <v>3236852.22</v>
      </c>
    </row>
    <row r="15" spans="1:3" s="12" customFormat="1" x14ac:dyDescent="0.25">
      <c r="A15" s="13" t="s">
        <v>12</v>
      </c>
      <c r="B15" s="106">
        <v>2390397</v>
      </c>
      <c r="C15" s="106">
        <v>1783577.78</v>
      </c>
    </row>
    <row r="16" spans="1:3" s="12" customFormat="1" x14ac:dyDescent="0.25">
      <c r="A16" s="10" t="s">
        <v>5</v>
      </c>
      <c r="B16" s="106">
        <v>40000</v>
      </c>
      <c r="C16" s="106">
        <v>20000</v>
      </c>
    </row>
    <row r="17" spans="1:3" s="12" customFormat="1" ht="30" customHeight="1" x14ac:dyDescent="0.25">
      <c r="A17" s="10" t="s">
        <v>6</v>
      </c>
      <c r="B17" s="106">
        <v>3745509.66</v>
      </c>
      <c r="C17" s="106">
        <v>3745509.66</v>
      </c>
    </row>
    <row r="18" spans="1:3" s="12" customFormat="1" ht="25.5" x14ac:dyDescent="0.25">
      <c r="A18" s="10" t="s">
        <v>7</v>
      </c>
      <c r="B18" s="106">
        <v>1731206.12</v>
      </c>
      <c r="C18" s="106">
        <v>1630433.47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99">
        <f>SUM(B24:B34)</f>
        <v>26488194</v>
      </c>
      <c r="C22" s="108">
        <f>SUM(C24:C34)</f>
        <v>23259801.129999999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109">
        <v>13804824</v>
      </c>
      <c r="C24" s="109">
        <v>11738420.17</v>
      </c>
    </row>
    <row r="25" spans="1:3" s="12" customFormat="1" x14ac:dyDescent="0.25">
      <c r="A25" s="13" t="s">
        <v>13</v>
      </c>
      <c r="B25" s="109"/>
      <c r="C25" s="109"/>
    </row>
    <row r="26" spans="1:3" s="12" customFormat="1" x14ac:dyDescent="0.25">
      <c r="A26" s="13" t="s">
        <v>9</v>
      </c>
      <c r="B26" s="109">
        <v>4164865</v>
      </c>
      <c r="C26" s="109">
        <v>3537943.64</v>
      </c>
    </row>
    <row r="27" spans="1:3" s="12" customFormat="1" x14ac:dyDescent="0.25">
      <c r="A27" s="13" t="s">
        <v>10</v>
      </c>
      <c r="B27" s="109">
        <v>38000</v>
      </c>
      <c r="C27" s="109">
        <v>31155.48</v>
      </c>
    </row>
    <row r="28" spans="1:3" s="12" customFormat="1" ht="23.25" x14ac:dyDescent="0.25">
      <c r="A28" s="13" t="s">
        <v>14</v>
      </c>
      <c r="B28" s="109">
        <v>0</v>
      </c>
      <c r="C28" s="109"/>
    </row>
    <row r="29" spans="1:3" s="12" customFormat="1" x14ac:dyDescent="0.25">
      <c r="A29" s="13" t="s">
        <v>18</v>
      </c>
      <c r="B29" s="109">
        <v>177200</v>
      </c>
      <c r="C29" s="109">
        <v>61486.82</v>
      </c>
    </row>
    <row r="30" spans="1:3" s="12" customFormat="1" x14ac:dyDescent="0.25">
      <c r="A30" s="13" t="s">
        <v>11</v>
      </c>
      <c r="B30" s="109">
        <v>150000</v>
      </c>
      <c r="C30" s="109">
        <v>119480.1</v>
      </c>
    </row>
    <row r="31" spans="1:3" s="12" customFormat="1" x14ac:dyDescent="0.25">
      <c r="A31" s="13" t="s">
        <v>12</v>
      </c>
      <c r="B31" s="109">
        <v>450000</v>
      </c>
      <c r="C31" s="109">
        <v>421836.4</v>
      </c>
    </row>
    <row r="32" spans="1:3" s="12" customFormat="1" x14ac:dyDescent="0.25">
      <c r="A32" s="10" t="s">
        <v>5</v>
      </c>
      <c r="B32" s="109">
        <v>370330</v>
      </c>
      <c r="C32" s="109">
        <v>272333</v>
      </c>
    </row>
    <row r="33" spans="1:3" s="12" customFormat="1" ht="25.5" x14ac:dyDescent="0.25">
      <c r="A33" s="10" t="s">
        <v>6</v>
      </c>
      <c r="B33" s="109">
        <v>5459255.5</v>
      </c>
      <c r="C33" s="109">
        <v>5459255.5</v>
      </c>
    </row>
    <row r="34" spans="1:3" s="12" customFormat="1" ht="25.5" x14ac:dyDescent="0.25">
      <c r="A34" s="10" t="s">
        <v>7</v>
      </c>
      <c r="B34" s="109">
        <v>1873719.5</v>
      </c>
      <c r="C34" s="109">
        <v>1617890.02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24600000</v>
      </c>
      <c r="C38" s="8">
        <f>SUM(C40:C50)</f>
        <v>22744190.699999999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110">
        <v>14741014</v>
      </c>
      <c r="C40" s="112">
        <v>13362756.9</v>
      </c>
    </row>
    <row r="41" spans="1:3" s="12" customFormat="1" x14ac:dyDescent="0.25">
      <c r="A41" s="13" t="s">
        <v>13</v>
      </c>
      <c r="B41" s="110"/>
      <c r="C41" s="112"/>
    </row>
    <row r="42" spans="1:3" s="12" customFormat="1" x14ac:dyDescent="0.25">
      <c r="A42" s="13" t="s">
        <v>9</v>
      </c>
      <c r="B42" s="110">
        <v>4451786</v>
      </c>
      <c r="C42" s="112">
        <v>3974320.06</v>
      </c>
    </row>
    <row r="43" spans="1:3" s="12" customFormat="1" x14ac:dyDescent="0.25">
      <c r="A43" s="13" t="s">
        <v>10</v>
      </c>
      <c r="B43" s="5"/>
      <c r="C43" s="5"/>
    </row>
    <row r="44" spans="1:3" s="12" customFormat="1" ht="23.25" x14ac:dyDescent="0.25">
      <c r="A44" s="13" t="s">
        <v>14</v>
      </c>
      <c r="B44" s="5"/>
      <c r="C44" s="5"/>
    </row>
    <row r="45" spans="1:3" s="12" customFormat="1" x14ac:dyDescent="0.25">
      <c r="A45" s="13" t="s">
        <v>18</v>
      </c>
      <c r="B45" s="14"/>
      <c r="C45" s="5"/>
    </row>
    <row r="46" spans="1:3" s="12" customFormat="1" x14ac:dyDescent="0.25">
      <c r="A46" s="13" t="s">
        <v>11</v>
      </c>
      <c r="B46" s="111">
        <v>69250</v>
      </c>
      <c r="C46" s="113">
        <v>69249.14</v>
      </c>
    </row>
    <row r="47" spans="1:3" s="12" customFormat="1" x14ac:dyDescent="0.25">
      <c r="A47" s="13" t="s">
        <v>12</v>
      </c>
      <c r="B47" s="111">
        <v>333891</v>
      </c>
      <c r="C47" s="113">
        <v>333891</v>
      </c>
    </row>
    <row r="48" spans="1:3" s="12" customFormat="1" x14ac:dyDescent="0.25">
      <c r="A48" s="10" t="s">
        <v>5</v>
      </c>
      <c r="B48" s="111">
        <v>88139</v>
      </c>
      <c r="C48" s="113">
        <v>88138.47</v>
      </c>
    </row>
    <row r="49" spans="1:3" s="12" customFormat="1" ht="25.5" x14ac:dyDescent="0.25">
      <c r="A49" s="10" t="s">
        <v>6</v>
      </c>
      <c r="B49" s="111">
        <v>2274590</v>
      </c>
      <c r="C49" s="113">
        <v>2274590</v>
      </c>
    </row>
    <row r="50" spans="1:3" s="12" customFormat="1" ht="25.5" x14ac:dyDescent="0.25">
      <c r="A50" s="10" t="s">
        <v>7</v>
      </c>
      <c r="B50" s="111">
        <v>2641330</v>
      </c>
      <c r="C50" s="113">
        <v>2641245.13</v>
      </c>
    </row>
    <row r="51" spans="1:3" s="12" customFormat="1" x14ac:dyDescent="0.25">
      <c r="A51" s="10"/>
      <c r="B51" s="5"/>
      <c r="C51" s="5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99">
        <f>B56+B58+B59+B61+B62+B63+B64+B65+B66+B57+B60</f>
        <v>15364020.399999999</v>
      </c>
      <c r="C54" s="99">
        <f>C56+C58+C59+C61+C62+C63+C64+C65+C66+C57+C60</f>
        <v>14345340.699999999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113">
        <v>10021568</v>
      </c>
      <c r="C56" s="113">
        <v>9243897</v>
      </c>
    </row>
    <row r="57" spans="1:3" s="12" customFormat="1" x14ac:dyDescent="0.25">
      <c r="A57" s="13" t="s">
        <v>13</v>
      </c>
      <c r="B57" s="104">
        <v>0</v>
      </c>
      <c r="C57" s="113">
        <v>0</v>
      </c>
    </row>
    <row r="58" spans="1:3" s="12" customFormat="1" x14ac:dyDescent="0.25">
      <c r="A58" s="13" t="s">
        <v>9</v>
      </c>
      <c r="B58" s="113">
        <v>3006249.38</v>
      </c>
      <c r="C58" s="113">
        <v>2771392.74</v>
      </c>
    </row>
    <row r="59" spans="1:3" s="12" customFormat="1" x14ac:dyDescent="0.25">
      <c r="A59" s="13" t="s">
        <v>10</v>
      </c>
      <c r="B59" s="113">
        <v>15500</v>
      </c>
      <c r="C59" s="113">
        <v>13000</v>
      </c>
    </row>
    <row r="60" spans="1:3" s="12" customFormat="1" ht="23.25" x14ac:dyDescent="0.25">
      <c r="A60" s="13" t="s">
        <v>14</v>
      </c>
      <c r="B60" s="104"/>
      <c r="C60" s="113"/>
    </row>
    <row r="61" spans="1:3" s="12" customFormat="1" x14ac:dyDescent="0.25">
      <c r="A61" s="13" t="s">
        <v>21</v>
      </c>
      <c r="B61" s="113">
        <v>41880.9</v>
      </c>
      <c r="C61" s="113">
        <v>38228.839999999997</v>
      </c>
    </row>
    <row r="62" spans="1:3" s="12" customFormat="1" x14ac:dyDescent="0.25">
      <c r="A62" s="13" t="s">
        <v>11</v>
      </c>
      <c r="B62" s="113">
        <v>60900</v>
      </c>
      <c r="C62" s="113">
        <v>60900</v>
      </c>
    </row>
    <row r="63" spans="1:3" s="12" customFormat="1" x14ac:dyDescent="0.25">
      <c r="A63" s="13" t="s">
        <v>12</v>
      </c>
      <c r="B63" s="113">
        <v>243289.94</v>
      </c>
      <c r="C63" s="113">
        <v>243289.94</v>
      </c>
    </row>
    <row r="64" spans="1:3" s="12" customFormat="1" x14ac:dyDescent="0.25">
      <c r="A64" s="10" t="s">
        <v>5</v>
      </c>
      <c r="B64" s="113">
        <v>2120.4</v>
      </c>
      <c r="C64" s="113">
        <v>2120.4</v>
      </c>
    </row>
    <row r="65" spans="1:3" s="12" customFormat="1" ht="25.5" x14ac:dyDescent="0.25">
      <c r="A65" s="10" t="s">
        <v>6</v>
      </c>
      <c r="B65" s="113">
        <v>325378.37</v>
      </c>
      <c r="C65" s="113">
        <v>325378.37</v>
      </c>
    </row>
    <row r="66" spans="1:3" s="12" customFormat="1" ht="25.5" x14ac:dyDescent="0.25">
      <c r="A66" s="10" t="s">
        <v>7</v>
      </c>
      <c r="B66" s="113">
        <v>1647133.41</v>
      </c>
      <c r="C66" s="113">
        <v>1647133.41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5" t="s">
        <v>0</v>
      </c>
      <c r="B68" s="15" t="s">
        <v>2</v>
      </c>
      <c r="C68" s="15" t="s">
        <v>3</v>
      </c>
    </row>
    <row r="69" spans="1:3" s="12" customFormat="1" x14ac:dyDescent="0.25">
      <c r="A69" s="15" t="s">
        <v>1</v>
      </c>
      <c r="B69" s="15">
        <v>2</v>
      </c>
      <c r="C69" s="15">
        <v>3</v>
      </c>
    </row>
    <row r="70" spans="1:3" s="12" customFormat="1" x14ac:dyDescent="0.25">
      <c r="A70" s="3" t="s">
        <v>22</v>
      </c>
      <c r="B70" s="99">
        <f>B72+B73+B74+B75+B76+B77+B78+B79+B80+B81+B82</f>
        <v>13041805.759999998</v>
      </c>
      <c r="C70" s="99">
        <f>SUM(C71:C82)</f>
        <v>13041805.759999998</v>
      </c>
    </row>
    <row r="71" spans="1:3" s="12" customFormat="1" x14ac:dyDescent="0.25">
      <c r="A71" s="10" t="s">
        <v>4</v>
      </c>
      <c r="B71" s="74"/>
      <c r="C71" s="74"/>
    </row>
    <row r="72" spans="1:3" s="12" customFormat="1" x14ac:dyDescent="0.25">
      <c r="A72" s="13" t="s">
        <v>8</v>
      </c>
      <c r="B72" s="107">
        <v>8710549.4499999993</v>
      </c>
      <c r="C72" s="107">
        <v>8710549.4499999993</v>
      </c>
    </row>
    <row r="73" spans="1:3" s="12" customFormat="1" x14ac:dyDescent="0.25">
      <c r="A73" s="13" t="s">
        <v>13</v>
      </c>
      <c r="B73" s="107">
        <v>0</v>
      </c>
      <c r="C73" s="107">
        <v>0</v>
      </c>
    </row>
    <row r="74" spans="1:3" s="12" customFormat="1" x14ac:dyDescent="0.25">
      <c r="A74" s="13" t="s">
        <v>9</v>
      </c>
      <c r="B74" s="107">
        <v>2611061.61</v>
      </c>
      <c r="C74" s="107">
        <v>2611061.61</v>
      </c>
    </row>
    <row r="75" spans="1:3" s="12" customFormat="1" x14ac:dyDescent="0.25">
      <c r="A75" s="13" t="s">
        <v>10</v>
      </c>
      <c r="B75" s="107">
        <v>30131.69</v>
      </c>
      <c r="C75" s="107">
        <v>30131.69</v>
      </c>
    </row>
    <row r="76" spans="1:3" s="12" customFormat="1" ht="23.25" x14ac:dyDescent="0.25">
      <c r="A76" s="13" t="s">
        <v>49</v>
      </c>
      <c r="B76" s="107">
        <v>0</v>
      </c>
      <c r="C76" s="107">
        <v>0</v>
      </c>
    </row>
    <row r="77" spans="1:3" s="12" customFormat="1" x14ac:dyDescent="0.25">
      <c r="A77" s="13" t="s">
        <v>15</v>
      </c>
      <c r="B77" s="107">
        <v>94774.41</v>
      </c>
      <c r="C77" s="107">
        <v>94774.41</v>
      </c>
    </row>
    <row r="78" spans="1:3" s="12" customFormat="1" x14ac:dyDescent="0.25">
      <c r="A78" s="13" t="s">
        <v>11</v>
      </c>
      <c r="B78" s="107">
        <v>4250</v>
      </c>
      <c r="C78" s="107">
        <v>4250</v>
      </c>
    </row>
    <row r="79" spans="1:3" s="12" customFormat="1" x14ac:dyDescent="0.25">
      <c r="A79" s="13" t="s">
        <v>12</v>
      </c>
      <c r="B79" s="107">
        <v>245750.68</v>
      </c>
      <c r="C79" s="107">
        <v>245750.68</v>
      </c>
    </row>
    <row r="80" spans="1:3" s="12" customFormat="1" x14ac:dyDescent="0.25">
      <c r="A80" s="10" t="s">
        <v>5</v>
      </c>
      <c r="B80" s="107">
        <v>5663.91</v>
      </c>
      <c r="C80" s="107">
        <v>5663.91</v>
      </c>
    </row>
    <row r="81" spans="1:3" s="12" customFormat="1" ht="25.5" x14ac:dyDescent="0.25">
      <c r="A81" s="10" t="s">
        <v>6</v>
      </c>
      <c r="B81" s="107">
        <v>206984</v>
      </c>
      <c r="C81" s="107">
        <v>206984</v>
      </c>
    </row>
    <row r="82" spans="1:3" s="12" customFormat="1" ht="25.5" x14ac:dyDescent="0.25">
      <c r="A82" s="10" t="s">
        <v>7</v>
      </c>
      <c r="B82" s="107">
        <v>1132640.01</v>
      </c>
      <c r="C82" s="107">
        <v>1132640.01</v>
      </c>
    </row>
    <row r="83" spans="1:3" s="12" customFormat="1" x14ac:dyDescent="0.25">
      <c r="A83" s="14"/>
      <c r="B83" s="14"/>
      <c r="C83" s="14"/>
    </row>
    <row r="84" spans="1:3" s="12" customFormat="1" x14ac:dyDescent="0.25">
      <c r="A84" s="15" t="s">
        <v>0</v>
      </c>
      <c r="B84" s="15" t="s">
        <v>2</v>
      </c>
      <c r="C84" s="15" t="s">
        <v>3</v>
      </c>
    </row>
    <row r="85" spans="1:3" s="12" customFormat="1" x14ac:dyDescent="0.25">
      <c r="A85" s="15" t="s">
        <v>1</v>
      </c>
      <c r="B85" s="15">
        <v>2</v>
      </c>
      <c r="C85" s="15">
        <v>3</v>
      </c>
    </row>
    <row r="86" spans="1:3" s="12" customFormat="1" x14ac:dyDescent="0.25">
      <c r="A86" s="3" t="s">
        <v>23</v>
      </c>
      <c r="B86" s="99">
        <f>B88+B90+B91+B94+B95+B96+B97+B98+B89+B92+B93</f>
        <v>23459400</v>
      </c>
      <c r="C86" s="99">
        <f>SUM(C88:C98)</f>
        <v>22260118.859999999</v>
      </c>
    </row>
    <row r="87" spans="1:3" s="12" customFormat="1" x14ac:dyDescent="0.25">
      <c r="A87" s="10" t="s">
        <v>4</v>
      </c>
      <c r="B87" s="74"/>
      <c r="C87" s="74"/>
    </row>
    <row r="88" spans="1:3" s="12" customFormat="1" x14ac:dyDescent="0.25">
      <c r="A88" s="13" t="s">
        <v>8</v>
      </c>
      <c r="B88" s="113">
        <v>12585380</v>
      </c>
      <c r="C88" s="113">
        <v>12011644.140000001</v>
      </c>
    </row>
    <row r="89" spans="1:3" s="12" customFormat="1" x14ac:dyDescent="0.25">
      <c r="A89" s="13" t="s">
        <v>13</v>
      </c>
      <c r="B89" s="113">
        <v>2200</v>
      </c>
      <c r="C89" s="113">
        <v>2200</v>
      </c>
    </row>
    <row r="90" spans="1:3" s="12" customFormat="1" x14ac:dyDescent="0.25">
      <c r="A90" s="13" t="s">
        <v>9</v>
      </c>
      <c r="B90" s="113">
        <v>3800820</v>
      </c>
      <c r="C90" s="113">
        <v>3625984.56</v>
      </c>
    </row>
    <row r="91" spans="1:3" s="12" customFormat="1" x14ac:dyDescent="0.25">
      <c r="A91" s="13" t="s">
        <v>10</v>
      </c>
      <c r="B91" s="113">
        <v>15000</v>
      </c>
      <c r="C91" s="113">
        <v>12717.4</v>
      </c>
    </row>
    <row r="92" spans="1:3" s="12" customFormat="1" ht="23.25" x14ac:dyDescent="0.25">
      <c r="A92" s="13" t="s">
        <v>14</v>
      </c>
      <c r="B92" s="113">
        <v>24030</v>
      </c>
      <c r="C92" s="113">
        <v>24030</v>
      </c>
    </row>
    <row r="93" spans="1:3" s="12" customFormat="1" x14ac:dyDescent="0.25">
      <c r="A93" s="13" t="s">
        <v>21</v>
      </c>
      <c r="B93" s="113">
        <v>69168</v>
      </c>
      <c r="C93" s="113">
        <v>44168.99</v>
      </c>
    </row>
    <row r="94" spans="1:3" s="12" customFormat="1" x14ac:dyDescent="0.25">
      <c r="A94" s="13" t="s">
        <v>11</v>
      </c>
      <c r="B94" s="113">
        <v>11628</v>
      </c>
      <c r="C94" s="113">
        <v>11628</v>
      </c>
    </row>
    <row r="95" spans="1:3" s="12" customFormat="1" x14ac:dyDescent="0.25">
      <c r="A95" s="13" t="s">
        <v>12</v>
      </c>
      <c r="B95" s="113">
        <v>512136</v>
      </c>
      <c r="C95" s="113">
        <v>332443.09999999998</v>
      </c>
    </row>
    <row r="96" spans="1:3" s="12" customFormat="1" x14ac:dyDescent="0.25">
      <c r="A96" s="10" t="s">
        <v>5</v>
      </c>
      <c r="B96" s="113">
        <v>311906</v>
      </c>
      <c r="C96" s="113">
        <v>92600.91</v>
      </c>
    </row>
    <row r="97" spans="1:3" s="12" customFormat="1" ht="25.5" x14ac:dyDescent="0.25">
      <c r="A97" s="10" t="s">
        <v>6</v>
      </c>
      <c r="B97" s="113">
        <v>1939650</v>
      </c>
      <c r="C97" s="113">
        <v>1939650</v>
      </c>
    </row>
    <row r="98" spans="1:3" s="12" customFormat="1" ht="25.5" x14ac:dyDescent="0.25">
      <c r="A98" s="10" t="s">
        <v>7</v>
      </c>
      <c r="B98" s="113">
        <v>4187482</v>
      </c>
      <c r="C98" s="113">
        <v>4163051.76</v>
      </c>
    </row>
    <row r="99" spans="1:3" s="12" customFormat="1" x14ac:dyDescent="0.25">
      <c r="A99" s="14"/>
      <c r="B99" s="14"/>
      <c r="C99" s="14"/>
    </row>
    <row r="100" spans="1:3" s="12" customFormat="1" x14ac:dyDescent="0.25">
      <c r="A100" s="15" t="s">
        <v>0</v>
      </c>
      <c r="B100" s="15" t="s">
        <v>2</v>
      </c>
      <c r="C100" s="15" t="s">
        <v>3</v>
      </c>
    </row>
    <row r="101" spans="1:3" s="12" customFormat="1" x14ac:dyDescent="0.25">
      <c r="A101" s="15" t="s">
        <v>1</v>
      </c>
      <c r="B101" s="15">
        <v>2</v>
      </c>
      <c r="C101" s="15">
        <v>3</v>
      </c>
    </row>
    <row r="102" spans="1:3" s="12" customFormat="1" ht="18" customHeight="1" x14ac:dyDescent="0.25">
      <c r="A102" s="3" t="s">
        <v>24</v>
      </c>
      <c r="B102" s="99">
        <f>SUM(B104:B114)</f>
        <v>25594300</v>
      </c>
      <c r="C102" s="99">
        <f>SUM(C104:C114)</f>
        <v>23571751.729999997</v>
      </c>
    </row>
    <row r="103" spans="1:3" s="12" customFormat="1" x14ac:dyDescent="0.25">
      <c r="A103" s="10" t="s">
        <v>4</v>
      </c>
      <c r="B103" s="74"/>
      <c r="C103" s="74"/>
    </row>
    <row r="104" spans="1:3" s="12" customFormat="1" x14ac:dyDescent="0.25">
      <c r="A104" s="13" t="s">
        <v>8</v>
      </c>
      <c r="B104" s="114">
        <v>14073427</v>
      </c>
      <c r="C104" s="114">
        <v>12845894</v>
      </c>
    </row>
    <row r="105" spans="1:3" s="12" customFormat="1" x14ac:dyDescent="0.25">
      <c r="A105" s="13" t="s">
        <v>13</v>
      </c>
      <c r="B105" s="114">
        <v>0</v>
      </c>
      <c r="C105" s="114">
        <v>0</v>
      </c>
    </row>
    <row r="106" spans="1:3" s="12" customFormat="1" x14ac:dyDescent="0.25">
      <c r="A106" s="13" t="s">
        <v>9</v>
      </c>
      <c r="B106" s="114">
        <v>4250173</v>
      </c>
      <c r="C106" s="114">
        <v>3878827.13</v>
      </c>
    </row>
    <row r="107" spans="1:3" s="12" customFormat="1" x14ac:dyDescent="0.25">
      <c r="A107" s="13" t="s">
        <v>10</v>
      </c>
      <c r="B107" s="114">
        <v>30167.49</v>
      </c>
      <c r="C107" s="114">
        <v>25533.91</v>
      </c>
    </row>
    <row r="108" spans="1:3" s="12" customFormat="1" ht="23.25" x14ac:dyDescent="0.25">
      <c r="A108" s="13" t="s">
        <v>14</v>
      </c>
      <c r="B108" s="114">
        <v>34279.56</v>
      </c>
      <c r="C108" s="114">
        <v>0</v>
      </c>
    </row>
    <row r="109" spans="1:3" s="12" customFormat="1" x14ac:dyDescent="0.25">
      <c r="A109" s="13" t="s">
        <v>21</v>
      </c>
      <c r="B109" s="114">
        <v>151000</v>
      </c>
      <c r="C109" s="114">
        <v>138000</v>
      </c>
    </row>
    <row r="110" spans="1:3" s="12" customFormat="1" x14ac:dyDescent="0.25">
      <c r="A110" s="13" t="s">
        <v>11</v>
      </c>
      <c r="B110" s="114">
        <v>22265</v>
      </c>
      <c r="C110" s="114">
        <v>22265</v>
      </c>
    </row>
    <row r="111" spans="1:3" s="12" customFormat="1" x14ac:dyDescent="0.25">
      <c r="A111" s="13" t="s">
        <v>12</v>
      </c>
      <c r="B111" s="114">
        <v>844705.87</v>
      </c>
      <c r="C111" s="114">
        <v>585745.15</v>
      </c>
    </row>
    <row r="112" spans="1:3" s="12" customFormat="1" x14ac:dyDescent="0.25">
      <c r="A112" s="10" t="s">
        <v>5</v>
      </c>
      <c r="B112" s="114">
        <v>50000</v>
      </c>
      <c r="C112" s="114">
        <v>44223.14</v>
      </c>
    </row>
    <row r="113" spans="1:3" s="12" customFormat="1" ht="25.5" x14ac:dyDescent="0.25">
      <c r="A113" s="10" t="s">
        <v>6</v>
      </c>
      <c r="B113" s="114">
        <v>4398076</v>
      </c>
      <c r="C113" s="114">
        <v>4398076</v>
      </c>
    </row>
    <row r="114" spans="1:3" s="12" customFormat="1" ht="25.5" x14ac:dyDescent="0.25">
      <c r="A114" s="10" t="s">
        <v>7</v>
      </c>
      <c r="B114" s="114">
        <v>1740206.0800000001</v>
      </c>
      <c r="C114" s="114">
        <v>1633187.4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B120+B122+B123+B125+B126+B127+B128+B129+B121+B124</f>
        <v>25669300</v>
      </c>
      <c r="C118" s="8">
        <f>C120+C122+C123+C125+C126+C127+C128+C129+C124</f>
        <v>24058718.02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104">
        <v>14143624</v>
      </c>
      <c r="C120" s="115">
        <v>13004239.359999999</v>
      </c>
    </row>
    <row r="121" spans="1:3" s="12" customFormat="1" x14ac:dyDescent="0.25">
      <c r="A121" s="13" t="s">
        <v>13</v>
      </c>
      <c r="B121" s="104"/>
      <c r="C121" s="115"/>
    </row>
    <row r="122" spans="1:3" s="12" customFormat="1" x14ac:dyDescent="0.25">
      <c r="A122" s="13" t="s">
        <v>9</v>
      </c>
      <c r="B122" s="104">
        <v>4271376</v>
      </c>
      <c r="C122" s="115">
        <v>3865310.3</v>
      </c>
    </row>
    <row r="123" spans="1:3" s="12" customFormat="1" x14ac:dyDescent="0.25">
      <c r="A123" s="13" t="s">
        <v>10</v>
      </c>
      <c r="B123" s="104"/>
      <c r="C123" s="115"/>
    </row>
    <row r="124" spans="1:3" s="12" customFormat="1" ht="23.25" x14ac:dyDescent="0.25">
      <c r="A124" s="13" t="s">
        <v>14</v>
      </c>
      <c r="B124" s="104"/>
      <c r="C124" s="115"/>
    </row>
    <row r="125" spans="1:3" s="12" customFormat="1" x14ac:dyDescent="0.25">
      <c r="A125" s="13" t="s">
        <v>11</v>
      </c>
      <c r="B125" s="104"/>
      <c r="C125" s="115"/>
    </row>
    <row r="126" spans="1:3" s="12" customFormat="1" x14ac:dyDescent="0.25">
      <c r="A126" s="13" t="s">
        <v>12</v>
      </c>
      <c r="B126" s="104">
        <v>102404</v>
      </c>
      <c r="C126" s="115">
        <v>102403.14</v>
      </c>
    </row>
    <row r="127" spans="1:3" s="12" customFormat="1" x14ac:dyDescent="0.25">
      <c r="A127" s="10" t="s">
        <v>5</v>
      </c>
      <c r="B127" s="104"/>
      <c r="C127" s="115"/>
    </row>
    <row r="128" spans="1:3" s="12" customFormat="1" ht="25.5" x14ac:dyDescent="0.25">
      <c r="A128" s="10" t="s">
        <v>6</v>
      </c>
      <c r="B128" s="104"/>
      <c r="C128" s="115"/>
    </row>
    <row r="129" spans="1:3" s="12" customFormat="1" ht="25.5" x14ac:dyDescent="0.25">
      <c r="A129" s="10" t="s">
        <v>7</v>
      </c>
      <c r="B129" s="104">
        <v>7151896</v>
      </c>
      <c r="C129" s="115">
        <v>7086765.2199999997</v>
      </c>
    </row>
    <row r="130" spans="1:3" s="12" customFormat="1" x14ac:dyDescent="0.25">
      <c r="A130" s="14"/>
      <c r="B130" s="14"/>
      <c r="C130" s="14"/>
    </row>
    <row r="131" spans="1:3" s="12" customFormat="1" ht="15.75" x14ac:dyDescent="0.25">
      <c r="A131" s="16" t="s">
        <v>0</v>
      </c>
      <c r="B131" s="16" t="s">
        <v>2</v>
      </c>
      <c r="C131" s="16" t="s">
        <v>3</v>
      </c>
    </row>
    <row r="132" spans="1:3" s="12" customFormat="1" ht="15.75" x14ac:dyDescent="0.25">
      <c r="A132" s="16" t="s">
        <v>1</v>
      </c>
      <c r="B132" s="16">
        <v>2</v>
      </c>
      <c r="C132" s="16">
        <v>3</v>
      </c>
    </row>
    <row r="133" spans="1:3" s="12" customFormat="1" x14ac:dyDescent="0.25">
      <c r="A133" s="3" t="s">
        <v>26</v>
      </c>
      <c r="B133" s="8">
        <f>SUM(B135:B145)</f>
        <v>27224600</v>
      </c>
      <c r="C133" s="8">
        <f>SUM(C135:C145)</f>
        <v>24836822.450000003</v>
      </c>
    </row>
    <row r="134" spans="1:3" s="12" customFormat="1" ht="15.75" x14ac:dyDescent="0.25">
      <c r="A134" s="17" t="s">
        <v>4</v>
      </c>
      <c r="B134" s="18"/>
      <c r="C134" s="18"/>
    </row>
    <row r="135" spans="1:3" s="12" customFormat="1" x14ac:dyDescent="0.25">
      <c r="A135" s="19" t="s">
        <v>8</v>
      </c>
      <c r="B135" s="78">
        <v>15198234</v>
      </c>
      <c r="C135" s="78">
        <v>13943117.800000001</v>
      </c>
    </row>
    <row r="136" spans="1:3" s="12" customFormat="1" x14ac:dyDescent="0.25">
      <c r="A136" s="19" t="s">
        <v>13</v>
      </c>
      <c r="B136" s="78"/>
      <c r="C136" s="78"/>
    </row>
    <row r="137" spans="1:3" s="12" customFormat="1" x14ac:dyDescent="0.25">
      <c r="A137" s="19" t="s">
        <v>9</v>
      </c>
      <c r="B137" s="78">
        <v>4586946</v>
      </c>
      <c r="C137" s="78">
        <v>4172287.21</v>
      </c>
    </row>
    <row r="138" spans="1:3" s="12" customFormat="1" x14ac:dyDescent="0.25">
      <c r="A138" s="19" t="s">
        <v>10</v>
      </c>
      <c r="B138" s="78">
        <v>25000</v>
      </c>
      <c r="C138" s="78">
        <v>20185.46</v>
      </c>
    </row>
    <row r="139" spans="1:3" s="12" customFormat="1" ht="31.5" customHeight="1" x14ac:dyDescent="0.25">
      <c r="A139" s="19" t="s">
        <v>14</v>
      </c>
      <c r="B139" s="78"/>
      <c r="C139" s="78"/>
    </row>
    <row r="140" spans="1:3" s="12" customFormat="1" x14ac:dyDescent="0.25">
      <c r="A140" s="19" t="s">
        <v>15</v>
      </c>
      <c r="B140" s="78">
        <v>190000</v>
      </c>
      <c r="C140" s="78">
        <v>175808.05</v>
      </c>
    </row>
    <row r="141" spans="1:3" s="12" customFormat="1" x14ac:dyDescent="0.25">
      <c r="A141" s="19" t="s">
        <v>11</v>
      </c>
      <c r="B141" s="78">
        <v>24044</v>
      </c>
      <c r="C141" s="78">
        <v>21230</v>
      </c>
    </row>
    <row r="142" spans="1:3" s="12" customFormat="1" x14ac:dyDescent="0.25">
      <c r="A142" s="19" t="s">
        <v>12</v>
      </c>
      <c r="B142" s="78">
        <v>1712001</v>
      </c>
      <c r="C142" s="78">
        <v>1020274.54</v>
      </c>
    </row>
    <row r="143" spans="1:3" s="12" customFormat="1" x14ac:dyDescent="0.25">
      <c r="A143" s="10" t="s">
        <v>5</v>
      </c>
      <c r="B143" s="78"/>
      <c r="C143" s="78">
        <v>0</v>
      </c>
    </row>
    <row r="144" spans="1:3" s="12" customFormat="1" ht="25.5" x14ac:dyDescent="0.25">
      <c r="A144" s="10" t="s">
        <v>6</v>
      </c>
      <c r="B144" s="78">
        <v>4276695</v>
      </c>
      <c r="C144" s="78">
        <v>4276695</v>
      </c>
    </row>
    <row r="145" spans="1:3" s="12" customFormat="1" ht="25.5" x14ac:dyDescent="0.25">
      <c r="A145" s="10" t="s">
        <v>7</v>
      </c>
      <c r="B145" s="78">
        <v>1211680</v>
      </c>
      <c r="C145" s="78">
        <v>1207224.3899999999</v>
      </c>
    </row>
    <row r="146" spans="1:3" s="12" customFormat="1" x14ac:dyDescent="0.25">
      <c r="A146" s="14"/>
      <c r="B146" s="14"/>
      <c r="C146" s="14"/>
    </row>
    <row r="147" spans="1:3" s="12" customFormat="1" x14ac:dyDescent="0.25">
      <c r="A147" s="21" t="s">
        <v>0</v>
      </c>
      <c r="B147" s="21" t="s">
        <v>2</v>
      </c>
      <c r="C147" s="21" t="s">
        <v>3</v>
      </c>
    </row>
    <row r="148" spans="1:3" s="12" customFormat="1" x14ac:dyDescent="0.25">
      <c r="A148" s="21" t="s">
        <v>1</v>
      </c>
      <c r="B148" s="21">
        <v>2</v>
      </c>
      <c r="C148" s="21">
        <v>3</v>
      </c>
    </row>
    <row r="149" spans="1:3" s="12" customFormat="1" x14ac:dyDescent="0.25">
      <c r="A149" s="4" t="s">
        <v>27</v>
      </c>
      <c r="B149" s="76">
        <f>B151+B153+B154+B155+B157+B158+B159+B160+B161+B152+B156</f>
        <v>95280800</v>
      </c>
      <c r="C149" s="76">
        <f>C151+C153+C154+C155+C157+C158+C159+C160+C161+C156</f>
        <v>84308072.149999991</v>
      </c>
    </row>
    <row r="150" spans="1:3" s="12" customFormat="1" x14ac:dyDescent="0.25">
      <c r="A150" s="23" t="s">
        <v>4</v>
      </c>
      <c r="B150" s="77"/>
      <c r="C150" s="77"/>
    </row>
    <row r="151" spans="1:3" s="12" customFormat="1" x14ac:dyDescent="0.25">
      <c r="A151" s="17" t="s">
        <v>8</v>
      </c>
      <c r="B151" s="102">
        <v>69037700</v>
      </c>
      <c r="C151" s="120">
        <v>60992226.799999997</v>
      </c>
    </row>
    <row r="152" spans="1:3" s="12" customFormat="1" x14ac:dyDescent="0.25">
      <c r="A152" s="17" t="s">
        <v>13</v>
      </c>
      <c r="B152" s="102"/>
      <c r="C152" s="120"/>
    </row>
    <row r="153" spans="1:3" s="12" customFormat="1" x14ac:dyDescent="0.25">
      <c r="A153" s="17" t="s">
        <v>9</v>
      </c>
      <c r="B153" s="102">
        <v>20854200</v>
      </c>
      <c r="C153" s="120">
        <v>18405555.670000002</v>
      </c>
    </row>
    <row r="154" spans="1:3" s="12" customFormat="1" x14ac:dyDescent="0.25">
      <c r="A154" s="17" t="s">
        <v>10</v>
      </c>
      <c r="B154" s="102">
        <v>9600</v>
      </c>
      <c r="C154" s="120">
        <v>9600</v>
      </c>
    </row>
    <row r="155" spans="1:3" s="12" customFormat="1" x14ac:dyDescent="0.25">
      <c r="A155" s="17" t="s">
        <v>15</v>
      </c>
      <c r="B155" s="102">
        <v>446000</v>
      </c>
      <c r="C155" s="120">
        <v>382136.3</v>
      </c>
    </row>
    <row r="156" spans="1:3" s="12" customFormat="1" ht="23.25" x14ac:dyDescent="0.25">
      <c r="A156" s="17" t="s">
        <v>14</v>
      </c>
      <c r="B156" s="102"/>
      <c r="C156" s="120"/>
    </row>
    <row r="157" spans="1:3" s="12" customFormat="1" x14ac:dyDescent="0.25">
      <c r="A157" s="17" t="s">
        <v>11</v>
      </c>
      <c r="B157" s="102">
        <v>360000</v>
      </c>
      <c r="C157" s="120">
        <v>339323.44</v>
      </c>
    </row>
    <row r="158" spans="1:3" s="12" customFormat="1" x14ac:dyDescent="0.25">
      <c r="A158" s="17" t="s">
        <v>12</v>
      </c>
      <c r="B158" s="102">
        <v>1350000</v>
      </c>
      <c r="C158" s="120">
        <v>1296956.1100000001</v>
      </c>
    </row>
    <row r="159" spans="1:3" s="12" customFormat="1" x14ac:dyDescent="0.25">
      <c r="A159" s="23" t="s">
        <v>5</v>
      </c>
      <c r="B159" s="102"/>
      <c r="C159" s="120"/>
    </row>
    <row r="160" spans="1:3" s="12" customFormat="1" ht="25.5" x14ac:dyDescent="0.25">
      <c r="A160" s="23" t="s">
        <v>6</v>
      </c>
      <c r="B160" s="102">
        <v>240000</v>
      </c>
      <c r="C160" s="120">
        <v>240000</v>
      </c>
    </row>
    <row r="161" spans="1:3" s="12" customFormat="1" ht="25.5" x14ac:dyDescent="0.25">
      <c r="A161" s="23" t="s">
        <v>7</v>
      </c>
      <c r="B161" s="102">
        <v>2983300</v>
      </c>
      <c r="C161" s="120">
        <v>2642273.83</v>
      </c>
    </row>
    <row r="162" spans="1:3" s="12" customFormat="1" x14ac:dyDescent="0.25">
      <c r="A162" s="14"/>
      <c r="B162" s="14"/>
      <c r="C162" s="14"/>
    </row>
    <row r="163" spans="1:3" s="12" customFormat="1" x14ac:dyDescent="0.25">
      <c r="A163" s="15" t="s">
        <v>0</v>
      </c>
      <c r="B163" s="15" t="s">
        <v>2</v>
      </c>
      <c r="C163" s="15" t="s">
        <v>3</v>
      </c>
    </row>
    <row r="164" spans="1:3" s="12" customFormat="1" x14ac:dyDescent="0.25">
      <c r="A164" s="15" t="s">
        <v>1</v>
      </c>
      <c r="B164" s="15">
        <v>2</v>
      </c>
      <c r="C164" s="15">
        <v>3</v>
      </c>
    </row>
    <row r="165" spans="1:3" s="12" customFormat="1" x14ac:dyDescent="0.25">
      <c r="A165" s="3" t="s">
        <v>28</v>
      </c>
      <c r="B165" s="99">
        <f>SUM(B167:B176)</f>
        <v>15688900</v>
      </c>
      <c r="C165" s="99">
        <f>SUM(C167:C176)</f>
        <v>14148908.870000001</v>
      </c>
    </row>
    <row r="166" spans="1:3" s="12" customFormat="1" x14ac:dyDescent="0.25">
      <c r="A166" s="10" t="s">
        <v>4</v>
      </c>
      <c r="B166" s="74"/>
      <c r="C166" s="74"/>
    </row>
    <row r="167" spans="1:3" s="12" customFormat="1" x14ac:dyDescent="0.25">
      <c r="A167" s="13" t="s">
        <v>8</v>
      </c>
      <c r="B167" s="119">
        <v>10157912</v>
      </c>
      <c r="C167" s="119">
        <v>9201763.0700000003</v>
      </c>
    </row>
    <row r="168" spans="1:3" s="12" customFormat="1" x14ac:dyDescent="0.25">
      <c r="A168" s="13" t="s">
        <v>13</v>
      </c>
      <c r="B168" s="119"/>
      <c r="C168" s="119"/>
    </row>
    <row r="169" spans="1:3" s="12" customFormat="1" x14ac:dyDescent="0.25">
      <c r="A169" s="13" t="s">
        <v>9</v>
      </c>
      <c r="B169" s="119">
        <v>3067690</v>
      </c>
      <c r="C169" s="119">
        <v>2736667.8</v>
      </c>
    </row>
    <row r="170" spans="1:3" s="12" customFormat="1" x14ac:dyDescent="0.25">
      <c r="A170" s="13" t="s">
        <v>10</v>
      </c>
      <c r="B170" s="119"/>
      <c r="C170" s="119"/>
    </row>
    <row r="171" spans="1:3" s="12" customFormat="1" ht="23.25" x14ac:dyDescent="0.25">
      <c r="A171" s="13" t="s">
        <v>14</v>
      </c>
      <c r="B171" s="119"/>
      <c r="C171" s="119"/>
    </row>
    <row r="172" spans="1:3" s="12" customFormat="1" x14ac:dyDescent="0.25">
      <c r="A172" s="13" t="s">
        <v>11</v>
      </c>
      <c r="B172" s="119" t="s">
        <v>50</v>
      </c>
      <c r="C172" s="119"/>
    </row>
    <row r="173" spans="1:3" s="12" customFormat="1" x14ac:dyDescent="0.25">
      <c r="A173" s="13" t="s">
        <v>12</v>
      </c>
      <c r="B173" s="119" t="s">
        <v>50</v>
      </c>
      <c r="C173" s="119"/>
    </row>
    <row r="174" spans="1:3" s="12" customFormat="1" x14ac:dyDescent="0.25">
      <c r="A174" s="10" t="s">
        <v>5</v>
      </c>
      <c r="B174" s="119"/>
      <c r="C174" s="119"/>
    </row>
    <row r="175" spans="1:3" s="12" customFormat="1" ht="25.5" x14ac:dyDescent="0.25">
      <c r="A175" s="10" t="s">
        <v>6</v>
      </c>
      <c r="B175" s="119">
        <v>1328244</v>
      </c>
      <c r="C175" s="119">
        <v>1328244</v>
      </c>
    </row>
    <row r="176" spans="1:3" s="12" customFormat="1" ht="25.5" x14ac:dyDescent="0.25">
      <c r="A176" s="10" t="s">
        <v>7</v>
      </c>
      <c r="B176" s="119">
        <v>1135054</v>
      </c>
      <c r="C176" s="119">
        <v>882234</v>
      </c>
    </row>
    <row r="177" spans="1:3" s="12" customFormat="1" x14ac:dyDescent="0.25">
      <c r="A177" s="14"/>
      <c r="B177" s="14"/>
      <c r="C177" s="14"/>
    </row>
    <row r="178" spans="1:3" s="12" customFormat="1" x14ac:dyDescent="0.25">
      <c r="A178" s="15" t="s">
        <v>0</v>
      </c>
      <c r="B178" s="15" t="s">
        <v>2</v>
      </c>
      <c r="C178" s="15" t="s">
        <v>3</v>
      </c>
    </row>
    <row r="179" spans="1:3" s="12" customFormat="1" x14ac:dyDescent="0.25">
      <c r="A179" s="15" t="s">
        <v>1</v>
      </c>
      <c r="B179" s="15">
        <v>2</v>
      </c>
      <c r="C179" s="15">
        <v>3</v>
      </c>
    </row>
    <row r="180" spans="1:3" s="12" customFormat="1" x14ac:dyDescent="0.25">
      <c r="A180" s="3" t="s">
        <v>29</v>
      </c>
      <c r="B180" s="8">
        <f>SUM(B182:B193)</f>
        <v>27392000</v>
      </c>
      <c r="C180" s="8">
        <f>SUM(C182:C193)</f>
        <v>24111080.109999999</v>
      </c>
    </row>
    <row r="181" spans="1:3" s="12" customFormat="1" x14ac:dyDescent="0.25">
      <c r="A181" s="10" t="s">
        <v>4</v>
      </c>
      <c r="B181" s="11"/>
      <c r="C181" s="11">
        <v>0</v>
      </c>
    </row>
    <row r="182" spans="1:3" s="12" customFormat="1" x14ac:dyDescent="0.25">
      <c r="A182" s="13" t="s">
        <v>8</v>
      </c>
      <c r="B182" s="117">
        <v>17254267</v>
      </c>
      <c r="C182" s="116">
        <v>15160766.32</v>
      </c>
    </row>
    <row r="183" spans="1:3" s="12" customFormat="1" x14ac:dyDescent="0.25">
      <c r="A183" s="13" t="s">
        <v>13</v>
      </c>
      <c r="B183" s="117"/>
      <c r="C183" s="116">
        <v>0</v>
      </c>
    </row>
    <row r="184" spans="1:3" s="12" customFormat="1" x14ac:dyDescent="0.25">
      <c r="A184" s="13" t="s">
        <v>9</v>
      </c>
      <c r="B184" s="117">
        <v>4733733</v>
      </c>
      <c r="C184" s="116">
        <v>4101496.92</v>
      </c>
    </row>
    <row r="185" spans="1:3" s="12" customFormat="1" x14ac:dyDescent="0.25">
      <c r="A185" s="13" t="s">
        <v>10</v>
      </c>
      <c r="B185" s="117">
        <v>30000</v>
      </c>
      <c r="C185" s="116">
        <v>25005.53</v>
      </c>
    </row>
    <row r="186" spans="1:3" s="12" customFormat="1" ht="23.25" x14ac:dyDescent="0.25">
      <c r="A186" s="13" t="s">
        <v>14</v>
      </c>
      <c r="B186" s="5"/>
      <c r="C186" s="5">
        <v>0</v>
      </c>
    </row>
    <row r="187" spans="1:3" s="12" customFormat="1" x14ac:dyDescent="0.25">
      <c r="A187" s="13" t="s">
        <v>15</v>
      </c>
      <c r="B187" s="118">
        <v>48275</v>
      </c>
      <c r="C187" s="118">
        <v>32775.379999999997</v>
      </c>
    </row>
    <row r="188" spans="1:3" s="12" customFormat="1" x14ac:dyDescent="0.25">
      <c r="A188" s="13" t="s">
        <v>16</v>
      </c>
      <c r="B188" s="118">
        <v>229602</v>
      </c>
      <c r="C188" s="118">
        <v>193087.74</v>
      </c>
    </row>
    <row r="189" spans="1:3" s="12" customFormat="1" x14ac:dyDescent="0.25">
      <c r="A189" s="13" t="s">
        <v>11</v>
      </c>
      <c r="B189" s="118">
        <v>512967</v>
      </c>
      <c r="C189" s="118">
        <v>468636.21</v>
      </c>
    </row>
    <row r="190" spans="1:3" s="12" customFormat="1" x14ac:dyDescent="0.25">
      <c r="A190" s="13" t="s">
        <v>12</v>
      </c>
      <c r="B190" s="118">
        <v>848571</v>
      </c>
      <c r="C190" s="118">
        <v>1194803.6499999999</v>
      </c>
    </row>
    <row r="191" spans="1:3" s="12" customFormat="1" x14ac:dyDescent="0.25">
      <c r="A191" s="10" t="s">
        <v>5</v>
      </c>
      <c r="B191" s="118">
        <v>110000</v>
      </c>
      <c r="C191" s="118">
        <v>74321.48</v>
      </c>
    </row>
    <row r="192" spans="1:3" s="12" customFormat="1" ht="25.5" x14ac:dyDescent="0.25">
      <c r="A192" s="10" t="s">
        <v>6</v>
      </c>
      <c r="B192" s="118">
        <v>491286</v>
      </c>
      <c r="C192" s="118">
        <v>14750</v>
      </c>
    </row>
    <row r="193" spans="1:3" s="12" customFormat="1" ht="25.5" x14ac:dyDescent="0.25">
      <c r="A193" s="10" t="s">
        <v>7</v>
      </c>
      <c r="B193" s="118">
        <v>3133299</v>
      </c>
      <c r="C193" s="118">
        <v>2845436.88</v>
      </c>
    </row>
    <row r="194" spans="1:3" s="12" customFormat="1" x14ac:dyDescent="0.25">
      <c r="A194" s="14"/>
      <c r="B194" s="14"/>
      <c r="C194" s="14"/>
    </row>
    <row r="195" spans="1:3" s="12" customFormat="1" x14ac:dyDescent="0.25">
      <c r="A195" s="15" t="s">
        <v>0</v>
      </c>
      <c r="B195" s="15" t="s">
        <v>2</v>
      </c>
      <c r="C195" s="15" t="s">
        <v>3</v>
      </c>
    </row>
    <row r="196" spans="1:3" s="12" customFormat="1" x14ac:dyDescent="0.25">
      <c r="A196" s="15" t="s">
        <v>1</v>
      </c>
      <c r="B196" s="15">
        <v>2</v>
      </c>
      <c r="C196" s="15">
        <v>3</v>
      </c>
    </row>
    <row r="197" spans="1:3" s="12" customFormat="1" x14ac:dyDescent="0.25">
      <c r="A197" s="3" t="s">
        <v>36</v>
      </c>
      <c r="B197" s="99">
        <f>B199+B201+B202+B204+B205+B206+B207+B208+B209+B200+B203</f>
        <v>11371900</v>
      </c>
      <c r="C197" s="99">
        <f>SUM(C199:C209)</f>
        <v>9461377.6699999999</v>
      </c>
    </row>
    <row r="198" spans="1:3" s="12" customFormat="1" x14ac:dyDescent="0.25">
      <c r="A198" s="10" t="s">
        <v>4</v>
      </c>
      <c r="B198" s="74"/>
      <c r="C198" s="74"/>
    </row>
    <row r="199" spans="1:3" s="12" customFormat="1" x14ac:dyDescent="0.25">
      <c r="A199" s="13" t="s">
        <v>8</v>
      </c>
      <c r="B199" s="104">
        <v>8208100</v>
      </c>
      <c r="C199" s="113">
        <v>6889273.3799999999</v>
      </c>
    </row>
    <row r="200" spans="1:3" s="12" customFormat="1" x14ac:dyDescent="0.25">
      <c r="A200" s="13" t="s">
        <v>13</v>
      </c>
      <c r="B200" s="104">
        <v>35000</v>
      </c>
      <c r="C200" s="113">
        <v>7693</v>
      </c>
    </row>
    <row r="201" spans="1:3" s="12" customFormat="1" x14ac:dyDescent="0.25">
      <c r="A201" s="13" t="s">
        <v>9</v>
      </c>
      <c r="B201" s="104">
        <v>2478800</v>
      </c>
      <c r="C201" s="113">
        <v>2062113.39</v>
      </c>
    </row>
    <row r="202" spans="1:3" s="12" customFormat="1" x14ac:dyDescent="0.25">
      <c r="A202" s="13" t="s">
        <v>10</v>
      </c>
      <c r="B202" s="79">
        <v>25600</v>
      </c>
      <c r="C202" s="79">
        <v>20725.419999999998</v>
      </c>
    </row>
    <row r="203" spans="1:3" s="12" customFormat="1" ht="23.25" x14ac:dyDescent="0.25">
      <c r="A203" s="13" t="s">
        <v>14</v>
      </c>
      <c r="B203" s="104">
        <v>0</v>
      </c>
      <c r="C203" s="113">
        <v>0</v>
      </c>
    </row>
    <row r="204" spans="1:3" s="12" customFormat="1" x14ac:dyDescent="0.25">
      <c r="A204" s="13" t="s">
        <v>15</v>
      </c>
      <c r="B204" s="104">
        <v>115611</v>
      </c>
      <c r="C204" s="113">
        <v>61017.18</v>
      </c>
    </row>
    <row r="205" spans="1:3" s="12" customFormat="1" x14ac:dyDescent="0.25">
      <c r="A205" s="13" t="s">
        <v>11</v>
      </c>
      <c r="B205" s="104">
        <v>66400</v>
      </c>
      <c r="C205" s="113">
        <v>56010.96</v>
      </c>
    </row>
    <row r="206" spans="1:3" s="12" customFormat="1" x14ac:dyDescent="0.25">
      <c r="A206" s="13" t="s">
        <v>12</v>
      </c>
      <c r="B206" s="104">
        <v>53016</v>
      </c>
      <c r="C206" s="113">
        <v>55082.75</v>
      </c>
    </row>
    <row r="207" spans="1:3" s="12" customFormat="1" x14ac:dyDescent="0.25">
      <c r="A207" s="10" t="s">
        <v>5</v>
      </c>
      <c r="B207" s="104">
        <v>20000</v>
      </c>
      <c r="C207" s="113">
        <v>19617.599999999999</v>
      </c>
    </row>
    <row r="208" spans="1:3" s="12" customFormat="1" ht="25.5" x14ac:dyDescent="0.25">
      <c r="A208" s="10" t="s">
        <v>6</v>
      </c>
      <c r="B208" s="104">
        <v>20000</v>
      </c>
      <c r="C208" s="113">
        <v>18199</v>
      </c>
    </row>
    <row r="209" spans="1:3" s="12" customFormat="1" ht="25.5" x14ac:dyDescent="0.25">
      <c r="A209" s="10" t="s">
        <v>7</v>
      </c>
      <c r="B209" s="104">
        <v>349373</v>
      </c>
      <c r="C209" s="113">
        <v>271644.99</v>
      </c>
    </row>
    <row r="210" spans="1:3" s="12" customFormat="1" x14ac:dyDescent="0.25">
      <c r="A210" s="10"/>
      <c r="B210" s="5"/>
      <c r="C210" s="5"/>
    </row>
    <row r="211" spans="1:3" s="12" customFormat="1" x14ac:dyDescent="0.25">
      <c r="A211" s="15" t="s">
        <v>0</v>
      </c>
      <c r="B211" s="15" t="s">
        <v>2</v>
      </c>
      <c r="C211" s="15" t="s">
        <v>3</v>
      </c>
    </row>
    <row r="212" spans="1:3" s="12" customFormat="1" x14ac:dyDescent="0.25">
      <c r="A212" s="15" t="s">
        <v>1</v>
      </c>
      <c r="B212" s="15">
        <v>2</v>
      </c>
      <c r="C212" s="15">
        <v>3</v>
      </c>
    </row>
    <row r="213" spans="1:3" s="12" customFormat="1" x14ac:dyDescent="0.25">
      <c r="A213" s="3" t="s">
        <v>31</v>
      </c>
      <c r="B213" s="99">
        <f>B215+B217+B218+B220+B221+B222+B223+B224+B216+B219</f>
        <v>7634900</v>
      </c>
      <c r="C213" s="99">
        <f>C215+C217+C218+C220+C221+C222+C223+C224+C219</f>
        <v>6818416.2000000002</v>
      </c>
    </row>
    <row r="214" spans="1:3" s="12" customFormat="1" x14ac:dyDescent="0.25">
      <c r="A214" s="10" t="s">
        <v>4</v>
      </c>
      <c r="B214" s="74"/>
      <c r="C214" s="74"/>
    </row>
    <row r="215" spans="1:3" s="12" customFormat="1" x14ac:dyDescent="0.25">
      <c r="A215" s="13" t="s">
        <v>8</v>
      </c>
      <c r="B215" s="113">
        <v>5602765</v>
      </c>
      <c r="C215" s="113">
        <v>5019981.17</v>
      </c>
    </row>
    <row r="216" spans="1:3" s="12" customFormat="1" x14ac:dyDescent="0.25">
      <c r="A216" s="13" t="s">
        <v>13</v>
      </c>
      <c r="B216" s="113"/>
      <c r="C216" s="113"/>
    </row>
    <row r="217" spans="1:3" s="12" customFormat="1" x14ac:dyDescent="0.25">
      <c r="A217" s="13" t="s">
        <v>9</v>
      </c>
      <c r="B217" s="113">
        <v>1692035</v>
      </c>
      <c r="C217" s="113">
        <v>1489408.93</v>
      </c>
    </row>
    <row r="218" spans="1:3" s="12" customFormat="1" x14ac:dyDescent="0.25">
      <c r="A218" s="13" t="s">
        <v>10</v>
      </c>
      <c r="B218" s="113">
        <v>10700</v>
      </c>
      <c r="C218" s="80">
        <v>9339.16</v>
      </c>
    </row>
    <row r="219" spans="1:3" s="12" customFormat="1" x14ac:dyDescent="0.25">
      <c r="A219" s="13" t="s">
        <v>30</v>
      </c>
      <c r="B219" s="113">
        <v>31854</v>
      </c>
      <c r="C219" s="113">
        <v>21617.33</v>
      </c>
    </row>
    <row r="220" spans="1:3" s="12" customFormat="1" x14ac:dyDescent="0.25">
      <c r="A220" s="13" t="s">
        <v>11</v>
      </c>
      <c r="B220" s="113">
        <v>11717</v>
      </c>
      <c r="C220" s="113">
        <v>8930.6</v>
      </c>
    </row>
    <row r="221" spans="1:3" s="12" customFormat="1" x14ac:dyDescent="0.25">
      <c r="A221" s="13" t="s">
        <v>12</v>
      </c>
      <c r="B221" s="113">
        <v>84904</v>
      </c>
      <c r="C221" s="113">
        <v>68360.94</v>
      </c>
    </row>
    <row r="222" spans="1:3" s="12" customFormat="1" x14ac:dyDescent="0.25">
      <c r="A222" s="10" t="s">
        <v>5</v>
      </c>
      <c r="B222" s="113">
        <v>5700</v>
      </c>
      <c r="C222" s="113">
        <v>4026.07</v>
      </c>
    </row>
    <row r="223" spans="1:3" s="12" customFormat="1" ht="25.5" x14ac:dyDescent="0.25">
      <c r="A223" s="10" t="s">
        <v>6</v>
      </c>
      <c r="B223" s="113"/>
      <c r="C223" s="113"/>
    </row>
    <row r="224" spans="1:3" s="12" customFormat="1" ht="25.5" x14ac:dyDescent="0.25">
      <c r="A224" s="10" t="s">
        <v>7</v>
      </c>
      <c r="B224" s="113">
        <v>195225</v>
      </c>
      <c r="C224" s="113">
        <v>196752</v>
      </c>
    </row>
    <row r="225" spans="1:3" s="12" customFormat="1" x14ac:dyDescent="0.25">
      <c r="A225" s="14"/>
      <c r="B225" s="14"/>
      <c r="C225" s="14"/>
    </row>
    <row r="226" spans="1:3" s="12" customFormat="1" x14ac:dyDescent="0.25">
      <c r="A226" s="15" t="s">
        <v>0</v>
      </c>
      <c r="B226" s="15" t="s">
        <v>2</v>
      </c>
      <c r="C226" s="15" t="s">
        <v>3</v>
      </c>
    </row>
    <row r="227" spans="1:3" s="12" customFormat="1" x14ac:dyDescent="0.25">
      <c r="A227" s="15" t="s">
        <v>1</v>
      </c>
      <c r="B227" s="15">
        <v>2</v>
      </c>
      <c r="C227" s="15">
        <v>3</v>
      </c>
    </row>
    <row r="228" spans="1:3" s="12" customFormat="1" x14ac:dyDescent="0.25">
      <c r="A228" s="3" t="s">
        <v>32</v>
      </c>
      <c r="B228" s="99">
        <f>B230+B232+B233+B235+B236+B237+B238+B239+B231+B234</f>
        <v>13086900</v>
      </c>
      <c r="C228" s="99">
        <f>C230+C231+C232+C233+C235+C236+C237+C238+C239+C234</f>
        <v>12084927.26</v>
      </c>
    </row>
    <row r="229" spans="1:3" s="12" customFormat="1" x14ac:dyDescent="0.25">
      <c r="A229" s="10" t="s">
        <v>4</v>
      </c>
      <c r="B229" s="74"/>
      <c r="C229" s="74"/>
    </row>
    <row r="230" spans="1:3" s="12" customFormat="1" x14ac:dyDescent="0.25">
      <c r="A230" s="13" t="s">
        <v>8</v>
      </c>
      <c r="B230" s="113">
        <v>8199000</v>
      </c>
      <c r="C230" s="113">
        <v>7511431.25</v>
      </c>
    </row>
    <row r="231" spans="1:3" s="12" customFormat="1" x14ac:dyDescent="0.25">
      <c r="A231" s="13" t="s">
        <v>13</v>
      </c>
      <c r="B231" s="113">
        <v>206831</v>
      </c>
      <c r="C231" s="113">
        <v>165515.74</v>
      </c>
    </row>
    <row r="232" spans="1:3" s="12" customFormat="1" x14ac:dyDescent="0.25">
      <c r="A232" s="13" t="s">
        <v>9</v>
      </c>
      <c r="B232" s="113">
        <v>2476100</v>
      </c>
      <c r="C232" s="113">
        <v>2237790.31</v>
      </c>
    </row>
    <row r="233" spans="1:3" s="12" customFormat="1" x14ac:dyDescent="0.25">
      <c r="A233" s="13" t="s">
        <v>10</v>
      </c>
      <c r="B233" s="113">
        <v>27256</v>
      </c>
      <c r="C233" s="113">
        <v>23058.45</v>
      </c>
    </row>
    <row r="234" spans="1:3" s="12" customFormat="1" x14ac:dyDescent="0.25">
      <c r="A234" s="13" t="s">
        <v>15</v>
      </c>
      <c r="B234" s="113">
        <v>56330.26</v>
      </c>
      <c r="C234" s="113">
        <v>39144.57</v>
      </c>
    </row>
    <row r="235" spans="1:3" s="12" customFormat="1" x14ac:dyDescent="0.25">
      <c r="A235" s="13" t="s">
        <v>11</v>
      </c>
      <c r="B235" s="113">
        <v>50210</v>
      </c>
      <c r="C235" s="113">
        <v>49360</v>
      </c>
    </row>
    <row r="236" spans="1:3" s="12" customFormat="1" x14ac:dyDescent="0.25">
      <c r="A236" s="13" t="s">
        <v>12</v>
      </c>
      <c r="B236" s="113">
        <v>330880.96000000002</v>
      </c>
      <c r="C236" s="113">
        <v>319741.15999999997</v>
      </c>
    </row>
    <row r="237" spans="1:3" s="12" customFormat="1" x14ac:dyDescent="0.25">
      <c r="A237" s="10" t="s">
        <v>5</v>
      </c>
      <c r="B237" s="113">
        <v>11464.03</v>
      </c>
      <c r="C237" s="113">
        <v>10258.030000000001</v>
      </c>
    </row>
    <row r="238" spans="1:3" s="12" customFormat="1" ht="25.5" x14ac:dyDescent="0.25">
      <c r="A238" s="10" t="s">
        <v>6</v>
      </c>
      <c r="B238" s="113">
        <v>1198544</v>
      </c>
      <c r="C238" s="113">
        <v>1198544</v>
      </c>
    </row>
    <row r="239" spans="1:3" s="12" customFormat="1" ht="25.5" x14ac:dyDescent="0.25">
      <c r="A239" s="10" t="s">
        <v>7</v>
      </c>
      <c r="B239" s="113">
        <v>530283.75</v>
      </c>
      <c r="C239" s="113">
        <v>530083.75</v>
      </c>
    </row>
    <row r="240" spans="1:3" s="12" customFormat="1" x14ac:dyDescent="0.25">
      <c r="A240" s="14"/>
      <c r="B240" s="14"/>
      <c r="C240" s="14"/>
    </row>
    <row r="241" spans="1:3" s="12" customFormat="1" x14ac:dyDescent="0.25">
      <c r="A241" s="15" t="s">
        <v>0</v>
      </c>
      <c r="B241" s="15" t="s">
        <v>2</v>
      </c>
      <c r="C241" s="15" t="s">
        <v>3</v>
      </c>
    </row>
    <row r="242" spans="1:3" s="12" customFormat="1" x14ac:dyDescent="0.25">
      <c r="A242" s="15" t="s">
        <v>1</v>
      </c>
      <c r="B242" s="15">
        <v>2</v>
      </c>
      <c r="C242" s="15">
        <v>3</v>
      </c>
    </row>
    <row r="243" spans="1:3" s="12" customFormat="1" ht="25.5" x14ac:dyDescent="0.25">
      <c r="A243" s="3" t="s">
        <v>34</v>
      </c>
      <c r="B243" s="8">
        <f>SUM(B245:B257)</f>
        <v>37425790</v>
      </c>
      <c r="C243" s="8">
        <f>SUM(C245:C257)</f>
        <v>34356982.890000001</v>
      </c>
    </row>
    <row r="244" spans="1:3" s="12" customFormat="1" x14ac:dyDescent="0.25">
      <c r="A244" s="10" t="s">
        <v>4</v>
      </c>
      <c r="B244" s="11"/>
      <c r="C244" s="11"/>
    </row>
    <row r="245" spans="1:3" s="12" customFormat="1" x14ac:dyDescent="0.25">
      <c r="A245" s="13" t="s">
        <v>8</v>
      </c>
      <c r="B245" s="104">
        <v>23621000</v>
      </c>
      <c r="C245" s="104">
        <v>21305245.77</v>
      </c>
    </row>
    <row r="246" spans="1:3" s="12" customFormat="1" x14ac:dyDescent="0.25">
      <c r="A246" s="13" t="s">
        <v>13</v>
      </c>
      <c r="B246" s="104">
        <v>57490</v>
      </c>
      <c r="C246" s="104">
        <v>57490</v>
      </c>
    </row>
    <row r="247" spans="1:3" s="12" customFormat="1" x14ac:dyDescent="0.25">
      <c r="A247" s="13" t="s">
        <v>9</v>
      </c>
      <c r="B247" s="104">
        <v>7077200</v>
      </c>
      <c r="C247" s="104">
        <v>6373715</v>
      </c>
    </row>
    <row r="248" spans="1:3" s="12" customFormat="1" x14ac:dyDescent="0.25">
      <c r="A248" s="13" t="s">
        <v>10</v>
      </c>
      <c r="B248" s="104">
        <v>0</v>
      </c>
      <c r="C248" s="104"/>
    </row>
    <row r="249" spans="1:3" s="12" customFormat="1" x14ac:dyDescent="0.25">
      <c r="A249" s="13" t="s">
        <v>15</v>
      </c>
      <c r="B249" s="104"/>
      <c r="C249" s="104">
        <v>0</v>
      </c>
    </row>
    <row r="250" spans="1:3" s="12" customFormat="1" x14ac:dyDescent="0.25">
      <c r="A250" s="13" t="s">
        <v>33</v>
      </c>
      <c r="B250" s="104">
        <v>0</v>
      </c>
      <c r="C250" s="104"/>
    </row>
    <row r="251" spans="1:3" s="12" customFormat="1" x14ac:dyDescent="0.25">
      <c r="A251" s="13" t="s">
        <v>11</v>
      </c>
      <c r="B251" s="104">
        <v>394214.55</v>
      </c>
      <c r="C251" s="104">
        <v>384914.55</v>
      </c>
    </row>
    <row r="252" spans="1:3" s="12" customFormat="1" x14ac:dyDescent="0.25">
      <c r="A252" s="13" t="s">
        <v>12</v>
      </c>
      <c r="B252" s="104">
        <v>697315.97</v>
      </c>
      <c r="C252" s="104">
        <v>679000.97000000009</v>
      </c>
    </row>
    <row r="253" spans="1:3" s="12" customFormat="1" x14ac:dyDescent="0.25">
      <c r="A253" s="10" t="s">
        <v>5</v>
      </c>
      <c r="B253" s="104"/>
      <c r="C253" s="104"/>
    </row>
    <row r="254" spans="1:3" s="12" customFormat="1" ht="25.5" x14ac:dyDescent="0.25">
      <c r="A254" s="10" t="s">
        <v>6</v>
      </c>
      <c r="B254" s="104">
        <v>2962564.6</v>
      </c>
      <c r="C254" s="104">
        <v>2962564.6</v>
      </c>
    </row>
    <row r="255" spans="1:3" s="12" customFormat="1" ht="25.5" x14ac:dyDescent="0.25">
      <c r="A255" s="10" t="s">
        <v>7</v>
      </c>
      <c r="B255" s="104">
        <v>2594004.88</v>
      </c>
      <c r="C255" s="104">
        <v>2574302</v>
      </c>
    </row>
    <row r="256" spans="1:3" s="12" customFormat="1" x14ac:dyDescent="0.25">
      <c r="A256" s="6" t="s">
        <v>37</v>
      </c>
      <c r="B256" s="104">
        <v>0</v>
      </c>
      <c r="C256" s="104"/>
    </row>
    <row r="257" spans="1:3" s="12" customFormat="1" x14ac:dyDescent="0.25">
      <c r="A257" s="6" t="s">
        <v>38</v>
      </c>
      <c r="B257" s="104">
        <v>22000</v>
      </c>
      <c r="C257" s="104">
        <v>19750</v>
      </c>
    </row>
    <row r="258" spans="1:3" s="12" customFormat="1" x14ac:dyDescent="0.25">
      <c r="A258" s="14"/>
      <c r="B258" s="14"/>
      <c r="C258" s="14"/>
    </row>
    <row r="259" spans="1:3" s="12" customFormat="1" x14ac:dyDescent="0.25">
      <c r="A259" s="15" t="s">
        <v>0</v>
      </c>
      <c r="B259" s="15" t="s">
        <v>2</v>
      </c>
      <c r="C259" s="15" t="s">
        <v>3</v>
      </c>
    </row>
    <row r="260" spans="1:3" s="12" customFormat="1" x14ac:dyDescent="0.25">
      <c r="A260" s="15" t="s">
        <v>1</v>
      </c>
      <c r="B260" s="15">
        <v>2</v>
      </c>
      <c r="C260" s="15">
        <v>3</v>
      </c>
    </row>
    <row r="261" spans="1:3" s="12" customFormat="1" ht="25.5" x14ac:dyDescent="0.25">
      <c r="A261" s="3" t="s">
        <v>39</v>
      </c>
      <c r="B261" s="8">
        <f>SUM(B263:B275)</f>
        <v>35885400</v>
      </c>
      <c r="C261" s="8">
        <f>SUM(C263:C274)</f>
        <v>32870026.090000004</v>
      </c>
    </row>
    <row r="262" spans="1:3" s="12" customFormat="1" x14ac:dyDescent="0.25">
      <c r="A262" s="10" t="s">
        <v>4</v>
      </c>
      <c r="B262" s="11"/>
      <c r="C262" s="11"/>
    </row>
    <row r="263" spans="1:3" s="12" customFormat="1" x14ac:dyDescent="0.25">
      <c r="A263" s="13" t="s">
        <v>8</v>
      </c>
      <c r="B263" s="5">
        <v>21715700</v>
      </c>
      <c r="C263" s="5">
        <v>19512300</v>
      </c>
    </row>
    <row r="264" spans="1:3" s="12" customFormat="1" x14ac:dyDescent="0.25">
      <c r="A264" s="13" t="s">
        <v>13</v>
      </c>
      <c r="B264" s="5">
        <v>236490</v>
      </c>
      <c r="C264" s="5">
        <v>236481</v>
      </c>
    </row>
    <row r="265" spans="1:3" s="12" customFormat="1" x14ac:dyDescent="0.25">
      <c r="A265" s="13" t="s">
        <v>9</v>
      </c>
      <c r="B265" s="5">
        <v>6489600</v>
      </c>
      <c r="C265" s="5">
        <v>5818606.1200000001</v>
      </c>
    </row>
    <row r="266" spans="1:3" s="12" customFormat="1" x14ac:dyDescent="0.25">
      <c r="A266" s="13" t="s">
        <v>10</v>
      </c>
      <c r="B266" s="5">
        <v>25480</v>
      </c>
      <c r="C266" s="5">
        <v>20115.919999999998</v>
      </c>
    </row>
    <row r="267" spans="1:3" s="12" customFormat="1" x14ac:dyDescent="0.25">
      <c r="A267" s="13" t="s">
        <v>15</v>
      </c>
      <c r="B267" s="5">
        <v>90562</v>
      </c>
      <c r="C267" s="5">
        <v>57343.829999999994</v>
      </c>
    </row>
    <row r="268" spans="1:3" s="12" customFormat="1" x14ac:dyDescent="0.25">
      <c r="A268" s="13" t="s">
        <v>11</v>
      </c>
      <c r="B268" s="5">
        <v>795870</v>
      </c>
      <c r="C268" s="5">
        <v>791277.83000000007</v>
      </c>
    </row>
    <row r="269" spans="1:3" s="12" customFormat="1" x14ac:dyDescent="0.25">
      <c r="A269" s="13" t="s">
        <v>12</v>
      </c>
      <c r="B269" s="5">
        <v>1270120</v>
      </c>
      <c r="C269" s="5">
        <v>1189698.5900000001</v>
      </c>
    </row>
    <row r="270" spans="1:3" s="12" customFormat="1" x14ac:dyDescent="0.25">
      <c r="A270" s="10" t="s">
        <v>5</v>
      </c>
      <c r="B270" s="5">
        <v>14110</v>
      </c>
      <c r="C270" s="5">
        <v>14110</v>
      </c>
    </row>
    <row r="271" spans="1:3" s="12" customFormat="1" ht="25.5" x14ac:dyDescent="0.25">
      <c r="A271" s="10" t="s">
        <v>6</v>
      </c>
      <c r="B271" s="5">
        <v>2634682.41</v>
      </c>
      <c r="C271" s="5">
        <v>2634682.41</v>
      </c>
    </row>
    <row r="272" spans="1:3" s="12" customFormat="1" ht="25.5" x14ac:dyDescent="0.25">
      <c r="A272" s="10" t="s">
        <v>7</v>
      </c>
      <c r="B272" s="5">
        <v>2612785.59</v>
      </c>
      <c r="C272" s="5">
        <v>2595410.39</v>
      </c>
    </row>
    <row r="273" spans="1:3" s="12" customFormat="1" x14ac:dyDescent="0.25">
      <c r="A273" s="6" t="s">
        <v>37</v>
      </c>
      <c r="B273" s="5"/>
      <c r="C273" s="6"/>
    </row>
    <row r="274" spans="1:3" s="12" customFormat="1" x14ac:dyDescent="0.25">
      <c r="A274" s="6" t="s">
        <v>38</v>
      </c>
      <c r="B274" s="5"/>
      <c r="C274" s="6"/>
    </row>
    <row r="275" spans="1:3" s="12" customFormat="1" x14ac:dyDescent="0.25">
      <c r="A275" s="14"/>
      <c r="B275" s="14"/>
      <c r="C275" s="14"/>
    </row>
    <row r="276" spans="1:3" s="12" customFormat="1" x14ac:dyDescent="0.25">
      <c r="A276" s="27" t="s">
        <v>0</v>
      </c>
      <c r="B276" s="27" t="s">
        <v>2</v>
      </c>
      <c r="C276" s="27" t="s">
        <v>3</v>
      </c>
    </row>
    <row r="277" spans="1:3" s="12" customFormat="1" ht="15.75" thickBot="1" x14ac:dyDescent="0.3">
      <c r="A277" s="27" t="s">
        <v>1</v>
      </c>
      <c r="B277" s="28" t="s">
        <v>40</v>
      </c>
      <c r="C277" s="28" t="s">
        <v>41</v>
      </c>
    </row>
    <row r="278" spans="1:3" s="12" customFormat="1" x14ac:dyDescent="0.25">
      <c r="A278" s="29" t="s">
        <v>42</v>
      </c>
      <c r="B278" s="81">
        <f>B280+B282+B283+B286+B287+B288+B289+B290+B281+B284+B285</f>
        <v>13217400.000000002</v>
      </c>
      <c r="C278" s="81">
        <f>C280+C282+C283+C286+C287+C288+C289+C290+C281+C284+C285</f>
        <v>10790856.460000003</v>
      </c>
    </row>
    <row r="279" spans="1:3" s="12" customFormat="1" x14ac:dyDescent="0.25">
      <c r="A279" s="31" t="s">
        <v>4</v>
      </c>
      <c r="B279" s="82"/>
      <c r="C279" s="82"/>
    </row>
    <row r="280" spans="1:3" s="12" customFormat="1" x14ac:dyDescent="0.25">
      <c r="A280" s="33" t="s">
        <v>8</v>
      </c>
      <c r="B280" s="83">
        <v>7970140</v>
      </c>
      <c r="C280" s="83">
        <v>6712570.5100000007</v>
      </c>
    </row>
    <row r="281" spans="1:3" s="12" customFormat="1" x14ac:dyDescent="0.25">
      <c r="A281" s="33" t="s">
        <v>13</v>
      </c>
      <c r="B281" s="83">
        <v>0</v>
      </c>
      <c r="C281" s="83">
        <v>0</v>
      </c>
    </row>
    <row r="282" spans="1:3" s="12" customFormat="1" x14ac:dyDescent="0.25">
      <c r="A282" s="33" t="s">
        <v>9</v>
      </c>
      <c r="B282" s="83">
        <v>2396960</v>
      </c>
      <c r="C282" s="83">
        <v>2024270.46</v>
      </c>
    </row>
    <row r="283" spans="1:3" s="12" customFormat="1" x14ac:dyDescent="0.25">
      <c r="A283" s="33" t="s">
        <v>10</v>
      </c>
      <c r="B283" s="83">
        <v>11000</v>
      </c>
      <c r="C283" s="83">
        <v>8800</v>
      </c>
    </row>
    <row r="284" spans="1:3" s="12" customFormat="1" ht="23.25" x14ac:dyDescent="0.25">
      <c r="A284" s="33" t="s">
        <v>14</v>
      </c>
      <c r="B284" s="83">
        <v>0</v>
      </c>
      <c r="C284" s="83">
        <v>0</v>
      </c>
    </row>
    <row r="285" spans="1:3" s="12" customFormat="1" x14ac:dyDescent="0.25">
      <c r="A285" s="13" t="s">
        <v>15</v>
      </c>
      <c r="B285" s="83">
        <v>128170.05</v>
      </c>
      <c r="C285" s="83">
        <v>128170.05</v>
      </c>
    </row>
    <row r="286" spans="1:3" s="12" customFormat="1" x14ac:dyDescent="0.25">
      <c r="A286" s="33" t="s">
        <v>11</v>
      </c>
      <c r="B286" s="83">
        <v>618319.05000000005</v>
      </c>
      <c r="C286" s="83">
        <v>615819.05000000005</v>
      </c>
    </row>
    <row r="287" spans="1:3" s="12" customFormat="1" x14ac:dyDescent="0.25">
      <c r="A287" s="33" t="s">
        <v>12</v>
      </c>
      <c r="B287" s="83">
        <v>1260866.1399999999</v>
      </c>
      <c r="C287" s="83">
        <v>607920.29999999993</v>
      </c>
    </row>
    <row r="288" spans="1:3" s="12" customFormat="1" x14ac:dyDescent="0.25">
      <c r="A288" s="31" t="s">
        <v>5</v>
      </c>
      <c r="B288" s="83">
        <v>207112.6</v>
      </c>
      <c r="C288" s="83">
        <v>207112.6</v>
      </c>
    </row>
    <row r="289" spans="1:3" s="12" customFormat="1" ht="25.5" x14ac:dyDescent="0.25">
      <c r="A289" s="31" t="s">
        <v>6</v>
      </c>
      <c r="B289" s="83">
        <v>0</v>
      </c>
      <c r="C289" s="83"/>
    </row>
    <row r="290" spans="1:3" s="12" customFormat="1" ht="25.5" x14ac:dyDescent="0.25">
      <c r="A290" s="31" t="s">
        <v>7</v>
      </c>
      <c r="B290" s="83">
        <v>624832.16</v>
      </c>
      <c r="C290" s="83">
        <v>486193.49</v>
      </c>
    </row>
    <row r="291" spans="1:3" s="12" customFormat="1" x14ac:dyDescent="0.25">
      <c r="A291" s="31"/>
      <c r="B291" s="35"/>
      <c r="C291" s="35"/>
    </row>
    <row r="292" spans="1:3" s="12" customFormat="1" x14ac:dyDescent="0.25">
      <c r="A292" s="29" t="s">
        <v>43</v>
      </c>
      <c r="B292" s="81">
        <f>SUM(B294:B303)</f>
        <v>18934500.000000004</v>
      </c>
      <c r="C292" s="81">
        <f>C294+C295+C296+C299+C300+C301+C302+C303+C297+C298</f>
        <v>17955477.75</v>
      </c>
    </row>
    <row r="293" spans="1:3" s="12" customFormat="1" x14ac:dyDescent="0.25">
      <c r="A293" s="36" t="s">
        <v>4</v>
      </c>
      <c r="B293" s="84"/>
      <c r="C293" s="84"/>
    </row>
    <row r="294" spans="1:3" s="12" customFormat="1" x14ac:dyDescent="0.25">
      <c r="A294" s="13" t="s">
        <v>8</v>
      </c>
      <c r="B294" s="119">
        <v>8960100</v>
      </c>
      <c r="C294" s="119">
        <v>8741752.3499999978</v>
      </c>
    </row>
    <row r="295" spans="1:3" s="12" customFormat="1" x14ac:dyDescent="0.25">
      <c r="A295" s="13" t="s">
        <v>9</v>
      </c>
      <c r="B295" s="104">
        <v>2706756</v>
      </c>
      <c r="C295" s="83">
        <v>2642070.25</v>
      </c>
    </row>
    <row r="296" spans="1:3" s="12" customFormat="1" x14ac:dyDescent="0.25">
      <c r="A296" s="13" t="s">
        <v>10</v>
      </c>
      <c r="B296" s="104">
        <v>32700</v>
      </c>
      <c r="C296" s="104">
        <v>30311.8</v>
      </c>
    </row>
    <row r="297" spans="1:3" s="12" customFormat="1" x14ac:dyDescent="0.25">
      <c r="A297" s="13" t="s">
        <v>44</v>
      </c>
      <c r="B297" s="104">
        <v>373200</v>
      </c>
      <c r="C297" s="104">
        <v>345000</v>
      </c>
    </row>
    <row r="298" spans="1:3" s="12" customFormat="1" x14ac:dyDescent="0.25">
      <c r="A298" s="13" t="s">
        <v>15</v>
      </c>
      <c r="B298" s="104">
        <v>894019.77</v>
      </c>
      <c r="C298" s="104">
        <v>770554.12</v>
      </c>
    </row>
    <row r="299" spans="1:3" s="12" customFormat="1" x14ac:dyDescent="0.25">
      <c r="A299" s="13" t="s">
        <v>11</v>
      </c>
      <c r="B299" s="104">
        <v>852767.73</v>
      </c>
      <c r="C299" s="104">
        <v>783302.73</v>
      </c>
    </row>
    <row r="300" spans="1:3" s="12" customFormat="1" x14ac:dyDescent="0.25">
      <c r="A300" s="13" t="s">
        <v>12</v>
      </c>
      <c r="B300" s="104">
        <v>3682138.6</v>
      </c>
      <c r="C300" s="104">
        <v>3209668.6</v>
      </c>
    </row>
    <row r="301" spans="1:3" s="12" customFormat="1" x14ac:dyDescent="0.25">
      <c r="A301" s="10" t="s">
        <v>5</v>
      </c>
      <c r="B301" s="85">
        <f>509000+18300</f>
        <v>527300</v>
      </c>
      <c r="C301" s="85">
        <f>509000+18300</f>
        <v>527300</v>
      </c>
    </row>
    <row r="302" spans="1:3" s="12" customFormat="1" ht="25.5" x14ac:dyDescent="0.25">
      <c r="A302" s="10" t="s">
        <v>6</v>
      </c>
      <c r="B302" s="104">
        <v>130775.6</v>
      </c>
      <c r="C302" s="104">
        <v>130775.6</v>
      </c>
    </row>
    <row r="303" spans="1:3" s="12" customFormat="1" ht="25.5" x14ac:dyDescent="0.25">
      <c r="A303" s="10" t="s">
        <v>7</v>
      </c>
      <c r="B303" s="104">
        <v>774742.3</v>
      </c>
      <c r="C303" s="104">
        <v>774742.3</v>
      </c>
    </row>
    <row r="304" spans="1:3" s="12" customFormat="1" x14ac:dyDescent="0.25">
      <c r="A304" s="14"/>
      <c r="B304" s="41"/>
      <c r="C304" s="41"/>
    </row>
    <row r="305" spans="1:3" s="12" customFormat="1" x14ac:dyDescent="0.25">
      <c r="A305" s="42" t="s">
        <v>45</v>
      </c>
      <c r="B305" s="87">
        <f>SUM(B307:B318)</f>
        <v>68508800</v>
      </c>
      <c r="C305" s="87">
        <f>SUM(C307:C318)</f>
        <v>56840333.130000003</v>
      </c>
    </row>
    <row r="306" spans="1:3" s="12" customFormat="1" x14ac:dyDescent="0.25">
      <c r="A306" s="44" t="s">
        <v>4</v>
      </c>
      <c r="B306" s="88"/>
      <c r="C306" s="88"/>
    </row>
    <row r="307" spans="1:3" s="12" customFormat="1" x14ac:dyDescent="0.25">
      <c r="A307" s="46" t="s">
        <v>8</v>
      </c>
      <c r="B307" s="89">
        <v>11213518.02</v>
      </c>
      <c r="C307" s="89">
        <v>9628343.4299999997</v>
      </c>
    </row>
    <row r="308" spans="1:3" s="12" customFormat="1" x14ac:dyDescent="0.25">
      <c r="A308" s="46" t="s">
        <v>9</v>
      </c>
      <c r="B308" s="89">
        <v>3386482.45</v>
      </c>
      <c r="C308" s="89">
        <v>2725573.54</v>
      </c>
    </row>
    <row r="309" spans="1:3" s="12" customFormat="1" x14ac:dyDescent="0.25">
      <c r="A309" s="46" t="s">
        <v>10</v>
      </c>
      <c r="B309" s="89">
        <v>68600</v>
      </c>
      <c r="C309" s="89">
        <v>46437.38</v>
      </c>
    </row>
    <row r="310" spans="1:3" s="12" customFormat="1" x14ac:dyDescent="0.25">
      <c r="A310" s="46" t="s">
        <v>44</v>
      </c>
      <c r="B310" s="89">
        <v>31124</v>
      </c>
      <c r="C310" s="89">
        <v>27418</v>
      </c>
    </row>
    <row r="311" spans="1:3" s="12" customFormat="1" x14ac:dyDescent="0.25">
      <c r="A311" s="46" t="s">
        <v>15</v>
      </c>
      <c r="B311" s="89">
        <v>126605.47</v>
      </c>
      <c r="C311" s="89">
        <v>63772.3</v>
      </c>
    </row>
    <row r="312" spans="1:3" s="12" customFormat="1" x14ac:dyDescent="0.25">
      <c r="A312" s="46" t="s">
        <v>11</v>
      </c>
      <c r="B312" s="89">
        <v>1436408</v>
      </c>
      <c r="C312" s="89">
        <v>1342080.73</v>
      </c>
    </row>
    <row r="313" spans="1:3" s="12" customFormat="1" x14ac:dyDescent="0.25">
      <c r="A313" s="46" t="s">
        <v>12</v>
      </c>
      <c r="B313" s="89">
        <v>42960142.060000002</v>
      </c>
      <c r="C313" s="89">
        <v>35251247.350000001</v>
      </c>
    </row>
    <row r="314" spans="1:3" s="12" customFormat="1" x14ac:dyDescent="0.25">
      <c r="A314" s="48" t="s">
        <v>5</v>
      </c>
      <c r="B314" s="89">
        <v>22000</v>
      </c>
      <c r="C314" s="89">
        <f>27850+2455</f>
        <v>30305</v>
      </c>
    </row>
    <row r="315" spans="1:3" s="12" customFormat="1" ht="25.5" x14ac:dyDescent="0.25">
      <c r="A315" s="48" t="s">
        <v>6</v>
      </c>
      <c r="B315" s="89">
        <v>7100000</v>
      </c>
      <c r="C315" s="89">
        <v>5489960.4000000004</v>
      </c>
    </row>
    <row r="316" spans="1:3" s="12" customFormat="1" ht="25.5" x14ac:dyDescent="0.25">
      <c r="A316" s="48" t="s">
        <v>7</v>
      </c>
      <c r="B316" s="89">
        <v>2128920</v>
      </c>
      <c r="C316" s="89">
        <v>2228406</v>
      </c>
    </row>
    <row r="317" spans="1:3" s="12" customFormat="1" x14ac:dyDescent="0.25">
      <c r="A317" s="49" t="s">
        <v>47</v>
      </c>
      <c r="B317" s="89">
        <v>35000</v>
      </c>
      <c r="C317" s="89">
        <v>6789</v>
      </c>
    </row>
    <row r="318" spans="1:3" s="12" customFormat="1" x14ac:dyDescent="0.25">
      <c r="A318" s="14"/>
      <c r="B318" s="86"/>
      <c r="C318" s="86"/>
    </row>
    <row r="319" spans="1:3" s="12" customFormat="1" x14ac:dyDescent="0.25">
      <c r="A319" s="3" t="s">
        <v>46</v>
      </c>
      <c r="B319" s="43">
        <f>SUM(B321:B331)</f>
        <v>8072000</v>
      </c>
      <c r="C319" s="43">
        <f>SUM(C321:C331)</f>
        <v>6570929.8088399991</v>
      </c>
    </row>
    <row r="320" spans="1:3" s="12" customFormat="1" x14ac:dyDescent="0.25">
      <c r="A320" s="10" t="s">
        <v>4</v>
      </c>
      <c r="B320" s="50"/>
      <c r="C320" s="50"/>
    </row>
    <row r="321" spans="1:3" s="12" customFormat="1" x14ac:dyDescent="0.25">
      <c r="A321" s="13" t="s">
        <v>8</v>
      </c>
      <c r="B321" s="51">
        <v>4130046</v>
      </c>
      <c r="C321" s="51">
        <v>3770751.1599999997</v>
      </c>
    </row>
    <row r="322" spans="1:3" s="12" customFormat="1" x14ac:dyDescent="0.25">
      <c r="A322" s="13" t="s">
        <v>47</v>
      </c>
      <c r="B322" s="51">
        <v>75600</v>
      </c>
      <c r="C322" s="51">
        <v>11300</v>
      </c>
    </row>
    <row r="323" spans="1:3" s="12" customFormat="1" x14ac:dyDescent="0.25">
      <c r="A323" s="13" t="s">
        <v>9</v>
      </c>
      <c r="B323" s="51">
        <v>1247274</v>
      </c>
      <c r="C323" s="51">
        <v>1130558.6788399999</v>
      </c>
    </row>
    <row r="324" spans="1:3" s="12" customFormat="1" x14ac:dyDescent="0.25">
      <c r="A324" s="13" t="s">
        <v>10</v>
      </c>
      <c r="B324" s="51">
        <v>50000</v>
      </c>
      <c r="C324" s="51">
        <v>42764.65</v>
      </c>
    </row>
    <row r="325" spans="1:3" s="12" customFormat="1" x14ac:dyDescent="0.25">
      <c r="A325" s="13" t="s">
        <v>44</v>
      </c>
      <c r="B325" s="51"/>
      <c r="C325" s="51">
        <v>0</v>
      </c>
    </row>
    <row r="326" spans="1:3" s="12" customFormat="1" x14ac:dyDescent="0.25">
      <c r="A326" s="13" t="s">
        <v>15</v>
      </c>
      <c r="B326" s="51">
        <v>140000</v>
      </c>
      <c r="C326" s="51">
        <v>49066.47</v>
      </c>
    </row>
    <row r="327" spans="1:3" s="12" customFormat="1" x14ac:dyDescent="0.25">
      <c r="A327" s="13" t="s">
        <v>11</v>
      </c>
      <c r="B327" s="51">
        <v>402000</v>
      </c>
      <c r="C327" s="51">
        <v>373692.92999999993</v>
      </c>
    </row>
    <row r="328" spans="1:3" s="12" customFormat="1" x14ac:dyDescent="0.25">
      <c r="A328" s="13" t="s">
        <v>12</v>
      </c>
      <c r="B328" s="51">
        <v>1125795</v>
      </c>
      <c r="C328" s="51">
        <v>1027012.42</v>
      </c>
    </row>
    <row r="329" spans="1:3" s="12" customFormat="1" x14ac:dyDescent="0.25">
      <c r="A329" s="10" t="s">
        <v>5</v>
      </c>
      <c r="B329" s="51"/>
      <c r="C329" s="51">
        <v>0</v>
      </c>
    </row>
    <row r="330" spans="1:3" s="12" customFormat="1" ht="25.5" x14ac:dyDescent="0.25">
      <c r="A330" s="10" t="s">
        <v>6</v>
      </c>
      <c r="B330" s="51">
        <v>831745</v>
      </c>
      <c r="C330" s="51">
        <v>96400</v>
      </c>
    </row>
    <row r="331" spans="1:3" s="12" customFormat="1" ht="25.5" x14ac:dyDescent="0.25">
      <c r="A331" s="10" t="s">
        <v>7</v>
      </c>
      <c r="B331" s="51">
        <v>69540</v>
      </c>
      <c r="C331" s="51">
        <v>69383.5</v>
      </c>
    </row>
    <row r="332" spans="1:3" s="12" customFormat="1" x14ac:dyDescent="0.25">
      <c r="A332" s="52"/>
      <c r="B332" s="53"/>
      <c r="C332" s="53"/>
    </row>
    <row r="333" spans="1:3" s="12" customFormat="1" x14ac:dyDescent="0.25">
      <c r="A333" s="29" t="s">
        <v>48</v>
      </c>
      <c r="B333" s="43">
        <f>SUM(B335:B345)</f>
        <v>14449200</v>
      </c>
      <c r="C333" s="43">
        <f>SUM(C335:C345)</f>
        <v>13324744.640000001</v>
      </c>
    </row>
    <row r="334" spans="1:3" s="12" customFormat="1" x14ac:dyDescent="0.25">
      <c r="A334" s="55" t="s">
        <v>4</v>
      </c>
      <c r="B334" s="90"/>
      <c r="C334" s="90"/>
    </row>
    <row r="335" spans="1:3" s="12" customFormat="1" x14ac:dyDescent="0.25">
      <c r="A335" s="56" t="s">
        <v>8</v>
      </c>
      <c r="B335" s="51">
        <v>7039265.04</v>
      </c>
      <c r="C335" s="51">
        <v>6392213.8499999996</v>
      </c>
    </row>
    <row r="336" spans="1:3" s="12" customFormat="1" x14ac:dyDescent="0.25">
      <c r="A336" s="13" t="s">
        <v>47</v>
      </c>
      <c r="B336" s="51">
        <v>214675</v>
      </c>
      <c r="C336" s="51">
        <v>214675</v>
      </c>
    </row>
    <row r="337" spans="1:3" s="12" customFormat="1" x14ac:dyDescent="0.25">
      <c r="A337" s="13" t="s">
        <v>9</v>
      </c>
      <c r="B337" s="51">
        <v>2125119.2400000002</v>
      </c>
      <c r="C337" s="51">
        <v>1906697.63</v>
      </c>
    </row>
    <row r="338" spans="1:3" s="12" customFormat="1" x14ac:dyDescent="0.25">
      <c r="A338" s="13" t="s">
        <v>10</v>
      </c>
      <c r="B338" s="51">
        <v>55561.85</v>
      </c>
      <c r="C338" s="51">
        <v>50032.75</v>
      </c>
    </row>
    <row r="339" spans="1:3" s="12" customFormat="1" x14ac:dyDescent="0.25">
      <c r="A339" s="13" t="s">
        <v>44</v>
      </c>
      <c r="B339" s="51"/>
      <c r="C339" s="51"/>
    </row>
    <row r="340" spans="1:3" s="12" customFormat="1" x14ac:dyDescent="0.25">
      <c r="A340" s="13" t="s">
        <v>15</v>
      </c>
      <c r="B340" s="51">
        <v>339987.78</v>
      </c>
      <c r="C340" s="51">
        <v>246266.8</v>
      </c>
    </row>
    <row r="341" spans="1:3" s="12" customFormat="1" x14ac:dyDescent="0.25">
      <c r="A341" s="13" t="s">
        <v>11</v>
      </c>
      <c r="B341" s="51">
        <v>1711662.76</v>
      </c>
      <c r="C341" s="51">
        <v>1557132.89</v>
      </c>
    </row>
    <row r="342" spans="1:3" s="12" customFormat="1" x14ac:dyDescent="0.25">
      <c r="A342" s="57" t="s">
        <v>12</v>
      </c>
      <c r="B342" s="51">
        <v>428783.19</v>
      </c>
      <c r="C342" s="51">
        <v>428783.19</v>
      </c>
    </row>
    <row r="343" spans="1:3" s="12" customFormat="1" x14ac:dyDescent="0.25">
      <c r="A343" s="10" t="s">
        <v>5</v>
      </c>
      <c r="B343" s="51">
        <v>2542</v>
      </c>
      <c r="C343" s="51">
        <v>2542</v>
      </c>
    </row>
    <row r="344" spans="1:3" s="12" customFormat="1" ht="25.5" x14ac:dyDescent="0.25">
      <c r="A344" s="10" t="s">
        <v>6</v>
      </c>
      <c r="B344" s="51">
        <v>1709010.23</v>
      </c>
      <c r="C344" s="51">
        <v>1708606.96</v>
      </c>
    </row>
    <row r="345" spans="1:3" s="12" customFormat="1" ht="25.5" x14ac:dyDescent="0.25">
      <c r="A345" s="10" t="s">
        <v>7</v>
      </c>
      <c r="B345" s="51">
        <v>822592.91</v>
      </c>
      <c r="C345" s="51">
        <v>817793.57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7"/>
  <sheetViews>
    <sheetView topLeftCell="A263" zoomScaleNormal="100" workbookViewId="0">
      <selection activeCell="E302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7.85546875" style="1" customWidth="1"/>
    <col min="4" max="4" width="12.42578125" style="7" bestFit="1" customWidth="1"/>
    <col min="5" max="128" width="9.140625" style="7"/>
    <col min="129" max="129" width="20.140625" style="7" customWidth="1"/>
    <col min="130" max="130" width="4" style="7" customWidth="1"/>
    <col min="131" max="131" width="19.5703125" style="7" customWidth="1"/>
    <col min="132" max="139" width="11" style="7" customWidth="1"/>
    <col min="140" max="384" width="9.140625" style="7"/>
    <col min="385" max="385" width="20.140625" style="7" customWidth="1"/>
    <col min="386" max="386" width="4" style="7" customWidth="1"/>
    <col min="387" max="387" width="19.5703125" style="7" customWidth="1"/>
    <col min="388" max="395" width="11" style="7" customWidth="1"/>
    <col min="396" max="640" width="9.140625" style="7"/>
    <col min="641" max="641" width="20.140625" style="7" customWidth="1"/>
    <col min="642" max="642" width="4" style="7" customWidth="1"/>
    <col min="643" max="643" width="19.5703125" style="7" customWidth="1"/>
    <col min="644" max="651" width="11" style="7" customWidth="1"/>
    <col min="652" max="896" width="9.140625" style="7"/>
    <col min="897" max="897" width="20.140625" style="7" customWidth="1"/>
    <col min="898" max="898" width="4" style="7" customWidth="1"/>
    <col min="899" max="899" width="19.5703125" style="7" customWidth="1"/>
    <col min="900" max="907" width="11" style="7" customWidth="1"/>
    <col min="908" max="1152" width="9.140625" style="7"/>
    <col min="1153" max="1153" width="20.140625" style="7" customWidth="1"/>
    <col min="1154" max="1154" width="4" style="7" customWidth="1"/>
    <col min="1155" max="1155" width="19.5703125" style="7" customWidth="1"/>
    <col min="1156" max="1163" width="11" style="7" customWidth="1"/>
    <col min="1164" max="1408" width="9.140625" style="7"/>
    <col min="1409" max="1409" width="20.140625" style="7" customWidth="1"/>
    <col min="1410" max="1410" width="4" style="7" customWidth="1"/>
    <col min="1411" max="1411" width="19.5703125" style="7" customWidth="1"/>
    <col min="1412" max="1419" width="11" style="7" customWidth="1"/>
    <col min="1420" max="1664" width="9.140625" style="7"/>
    <col min="1665" max="1665" width="20.140625" style="7" customWidth="1"/>
    <col min="1666" max="1666" width="4" style="7" customWidth="1"/>
    <col min="1667" max="1667" width="19.5703125" style="7" customWidth="1"/>
    <col min="1668" max="1675" width="11" style="7" customWidth="1"/>
    <col min="1676" max="1920" width="9.140625" style="7"/>
    <col min="1921" max="1921" width="20.140625" style="7" customWidth="1"/>
    <col min="1922" max="1922" width="4" style="7" customWidth="1"/>
    <col min="1923" max="1923" width="19.5703125" style="7" customWidth="1"/>
    <col min="1924" max="1931" width="11" style="7" customWidth="1"/>
    <col min="1932" max="2176" width="9.140625" style="7"/>
    <col min="2177" max="2177" width="20.140625" style="7" customWidth="1"/>
    <col min="2178" max="2178" width="4" style="7" customWidth="1"/>
    <col min="2179" max="2179" width="19.5703125" style="7" customWidth="1"/>
    <col min="2180" max="2187" width="11" style="7" customWidth="1"/>
    <col min="2188" max="2432" width="9.140625" style="7"/>
    <col min="2433" max="2433" width="20.140625" style="7" customWidth="1"/>
    <col min="2434" max="2434" width="4" style="7" customWidth="1"/>
    <col min="2435" max="2435" width="19.5703125" style="7" customWidth="1"/>
    <col min="2436" max="2443" width="11" style="7" customWidth="1"/>
    <col min="2444" max="2688" width="9.140625" style="7"/>
    <col min="2689" max="2689" width="20.140625" style="7" customWidth="1"/>
    <col min="2690" max="2690" width="4" style="7" customWidth="1"/>
    <col min="2691" max="2691" width="19.5703125" style="7" customWidth="1"/>
    <col min="2692" max="2699" width="11" style="7" customWidth="1"/>
    <col min="2700" max="2944" width="9.140625" style="7"/>
    <col min="2945" max="2945" width="20.140625" style="7" customWidth="1"/>
    <col min="2946" max="2946" width="4" style="7" customWidth="1"/>
    <col min="2947" max="2947" width="19.5703125" style="7" customWidth="1"/>
    <col min="2948" max="2955" width="11" style="7" customWidth="1"/>
    <col min="2956" max="3200" width="9.140625" style="7"/>
    <col min="3201" max="3201" width="20.140625" style="7" customWidth="1"/>
    <col min="3202" max="3202" width="4" style="7" customWidth="1"/>
    <col min="3203" max="3203" width="19.5703125" style="7" customWidth="1"/>
    <col min="3204" max="3211" width="11" style="7" customWidth="1"/>
    <col min="3212" max="3456" width="9.140625" style="7"/>
    <col min="3457" max="3457" width="20.140625" style="7" customWidth="1"/>
    <col min="3458" max="3458" width="4" style="7" customWidth="1"/>
    <col min="3459" max="3459" width="19.5703125" style="7" customWidth="1"/>
    <col min="3460" max="3467" width="11" style="7" customWidth="1"/>
    <col min="3468" max="3712" width="9.140625" style="7"/>
    <col min="3713" max="3713" width="20.140625" style="7" customWidth="1"/>
    <col min="3714" max="3714" width="4" style="7" customWidth="1"/>
    <col min="3715" max="3715" width="19.5703125" style="7" customWidth="1"/>
    <col min="3716" max="3723" width="11" style="7" customWidth="1"/>
    <col min="3724" max="3968" width="9.140625" style="7"/>
    <col min="3969" max="3969" width="20.140625" style="7" customWidth="1"/>
    <col min="3970" max="3970" width="4" style="7" customWidth="1"/>
    <col min="3971" max="3971" width="19.5703125" style="7" customWidth="1"/>
    <col min="3972" max="3979" width="11" style="7" customWidth="1"/>
    <col min="3980" max="4224" width="9.140625" style="7"/>
    <col min="4225" max="4225" width="20.140625" style="7" customWidth="1"/>
    <col min="4226" max="4226" width="4" style="7" customWidth="1"/>
    <col min="4227" max="4227" width="19.5703125" style="7" customWidth="1"/>
    <col min="4228" max="4235" width="11" style="7" customWidth="1"/>
    <col min="4236" max="4480" width="9.140625" style="7"/>
    <col min="4481" max="4481" width="20.140625" style="7" customWidth="1"/>
    <col min="4482" max="4482" width="4" style="7" customWidth="1"/>
    <col min="4483" max="4483" width="19.5703125" style="7" customWidth="1"/>
    <col min="4484" max="4491" width="11" style="7" customWidth="1"/>
    <col min="4492" max="4736" width="9.140625" style="7"/>
    <col min="4737" max="4737" width="20.140625" style="7" customWidth="1"/>
    <col min="4738" max="4738" width="4" style="7" customWidth="1"/>
    <col min="4739" max="4739" width="19.5703125" style="7" customWidth="1"/>
    <col min="4740" max="4747" width="11" style="7" customWidth="1"/>
    <col min="4748" max="4992" width="9.140625" style="7"/>
    <col min="4993" max="4993" width="20.140625" style="7" customWidth="1"/>
    <col min="4994" max="4994" width="4" style="7" customWidth="1"/>
    <col min="4995" max="4995" width="19.5703125" style="7" customWidth="1"/>
    <col min="4996" max="5003" width="11" style="7" customWidth="1"/>
    <col min="5004" max="5248" width="9.140625" style="7"/>
    <col min="5249" max="5249" width="20.140625" style="7" customWidth="1"/>
    <col min="5250" max="5250" width="4" style="7" customWidth="1"/>
    <col min="5251" max="5251" width="19.5703125" style="7" customWidth="1"/>
    <col min="5252" max="5259" width="11" style="7" customWidth="1"/>
    <col min="5260" max="5504" width="9.140625" style="7"/>
    <col min="5505" max="5505" width="20.140625" style="7" customWidth="1"/>
    <col min="5506" max="5506" width="4" style="7" customWidth="1"/>
    <col min="5507" max="5507" width="19.5703125" style="7" customWidth="1"/>
    <col min="5508" max="5515" width="11" style="7" customWidth="1"/>
    <col min="5516" max="5760" width="9.140625" style="7"/>
    <col min="5761" max="5761" width="20.140625" style="7" customWidth="1"/>
    <col min="5762" max="5762" width="4" style="7" customWidth="1"/>
    <col min="5763" max="5763" width="19.5703125" style="7" customWidth="1"/>
    <col min="5764" max="5771" width="11" style="7" customWidth="1"/>
    <col min="5772" max="6016" width="9.140625" style="7"/>
    <col min="6017" max="6017" width="20.140625" style="7" customWidth="1"/>
    <col min="6018" max="6018" width="4" style="7" customWidth="1"/>
    <col min="6019" max="6019" width="19.5703125" style="7" customWidth="1"/>
    <col min="6020" max="6027" width="11" style="7" customWidth="1"/>
    <col min="6028" max="6272" width="9.140625" style="7"/>
    <col min="6273" max="6273" width="20.140625" style="7" customWidth="1"/>
    <col min="6274" max="6274" width="4" style="7" customWidth="1"/>
    <col min="6275" max="6275" width="19.5703125" style="7" customWidth="1"/>
    <col min="6276" max="6283" width="11" style="7" customWidth="1"/>
    <col min="6284" max="6528" width="9.140625" style="7"/>
    <col min="6529" max="6529" width="20.140625" style="7" customWidth="1"/>
    <col min="6530" max="6530" width="4" style="7" customWidth="1"/>
    <col min="6531" max="6531" width="19.5703125" style="7" customWidth="1"/>
    <col min="6532" max="6539" width="11" style="7" customWidth="1"/>
    <col min="6540" max="6784" width="9.140625" style="7"/>
    <col min="6785" max="6785" width="20.140625" style="7" customWidth="1"/>
    <col min="6786" max="6786" width="4" style="7" customWidth="1"/>
    <col min="6787" max="6787" width="19.5703125" style="7" customWidth="1"/>
    <col min="6788" max="6795" width="11" style="7" customWidth="1"/>
    <col min="6796" max="7040" width="9.140625" style="7"/>
    <col min="7041" max="7041" width="20.140625" style="7" customWidth="1"/>
    <col min="7042" max="7042" width="4" style="7" customWidth="1"/>
    <col min="7043" max="7043" width="19.5703125" style="7" customWidth="1"/>
    <col min="7044" max="7051" width="11" style="7" customWidth="1"/>
    <col min="7052" max="7296" width="9.140625" style="7"/>
    <col min="7297" max="7297" width="20.140625" style="7" customWidth="1"/>
    <col min="7298" max="7298" width="4" style="7" customWidth="1"/>
    <col min="7299" max="7299" width="19.5703125" style="7" customWidth="1"/>
    <col min="7300" max="7307" width="11" style="7" customWidth="1"/>
    <col min="7308" max="7552" width="9.140625" style="7"/>
    <col min="7553" max="7553" width="20.140625" style="7" customWidth="1"/>
    <col min="7554" max="7554" width="4" style="7" customWidth="1"/>
    <col min="7555" max="7555" width="19.5703125" style="7" customWidth="1"/>
    <col min="7556" max="7563" width="11" style="7" customWidth="1"/>
    <col min="7564" max="7808" width="9.140625" style="7"/>
    <col min="7809" max="7809" width="20.140625" style="7" customWidth="1"/>
    <col min="7810" max="7810" width="4" style="7" customWidth="1"/>
    <col min="7811" max="7811" width="19.5703125" style="7" customWidth="1"/>
    <col min="7812" max="7819" width="11" style="7" customWidth="1"/>
    <col min="7820" max="8064" width="9.140625" style="7"/>
    <col min="8065" max="8065" width="20.140625" style="7" customWidth="1"/>
    <col min="8066" max="8066" width="4" style="7" customWidth="1"/>
    <col min="8067" max="8067" width="19.5703125" style="7" customWidth="1"/>
    <col min="8068" max="8075" width="11" style="7" customWidth="1"/>
    <col min="8076" max="8320" width="9.140625" style="7"/>
    <col min="8321" max="8321" width="20.140625" style="7" customWidth="1"/>
    <col min="8322" max="8322" width="4" style="7" customWidth="1"/>
    <col min="8323" max="8323" width="19.5703125" style="7" customWidth="1"/>
    <col min="8324" max="8331" width="11" style="7" customWidth="1"/>
    <col min="8332" max="8576" width="9.140625" style="7"/>
    <col min="8577" max="8577" width="20.140625" style="7" customWidth="1"/>
    <col min="8578" max="8578" width="4" style="7" customWidth="1"/>
    <col min="8579" max="8579" width="19.5703125" style="7" customWidth="1"/>
    <col min="8580" max="8587" width="11" style="7" customWidth="1"/>
    <col min="8588" max="8832" width="9.140625" style="7"/>
    <col min="8833" max="8833" width="20.140625" style="7" customWidth="1"/>
    <col min="8834" max="8834" width="4" style="7" customWidth="1"/>
    <col min="8835" max="8835" width="19.5703125" style="7" customWidth="1"/>
    <col min="8836" max="8843" width="11" style="7" customWidth="1"/>
    <col min="8844" max="9088" width="9.140625" style="7"/>
    <col min="9089" max="9089" width="20.140625" style="7" customWidth="1"/>
    <col min="9090" max="9090" width="4" style="7" customWidth="1"/>
    <col min="9091" max="9091" width="19.5703125" style="7" customWidth="1"/>
    <col min="9092" max="9099" width="11" style="7" customWidth="1"/>
    <col min="9100" max="9344" width="9.140625" style="7"/>
    <col min="9345" max="9345" width="20.140625" style="7" customWidth="1"/>
    <col min="9346" max="9346" width="4" style="7" customWidth="1"/>
    <col min="9347" max="9347" width="19.5703125" style="7" customWidth="1"/>
    <col min="9348" max="9355" width="11" style="7" customWidth="1"/>
    <col min="9356" max="9600" width="9.140625" style="7"/>
    <col min="9601" max="9601" width="20.140625" style="7" customWidth="1"/>
    <col min="9602" max="9602" width="4" style="7" customWidth="1"/>
    <col min="9603" max="9603" width="19.5703125" style="7" customWidth="1"/>
    <col min="9604" max="9611" width="11" style="7" customWidth="1"/>
    <col min="9612" max="9856" width="9.140625" style="7"/>
    <col min="9857" max="9857" width="20.140625" style="7" customWidth="1"/>
    <col min="9858" max="9858" width="4" style="7" customWidth="1"/>
    <col min="9859" max="9859" width="19.5703125" style="7" customWidth="1"/>
    <col min="9860" max="9867" width="11" style="7" customWidth="1"/>
    <col min="9868" max="10112" width="9.140625" style="7"/>
    <col min="10113" max="10113" width="20.140625" style="7" customWidth="1"/>
    <col min="10114" max="10114" width="4" style="7" customWidth="1"/>
    <col min="10115" max="10115" width="19.5703125" style="7" customWidth="1"/>
    <col min="10116" max="10123" width="11" style="7" customWidth="1"/>
    <col min="10124" max="10368" width="9.140625" style="7"/>
    <col min="10369" max="10369" width="20.140625" style="7" customWidth="1"/>
    <col min="10370" max="10370" width="4" style="7" customWidth="1"/>
    <col min="10371" max="10371" width="19.5703125" style="7" customWidth="1"/>
    <col min="10372" max="10379" width="11" style="7" customWidth="1"/>
    <col min="10380" max="10624" width="9.140625" style="7"/>
    <col min="10625" max="10625" width="20.140625" style="7" customWidth="1"/>
    <col min="10626" max="10626" width="4" style="7" customWidth="1"/>
    <col min="10627" max="10627" width="19.5703125" style="7" customWidth="1"/>
    <col min="10628" max="10635" width="11" style="7" customWidth="1"/>
    <col min="10636" max="10880" width="9.140625" style="7"/>
    <col min="10881" max="10881" width="20.140625" style="7" customWidth="1"/>
    <col min="10882" max="10882" width="4" style="7" customWidth="1"/>
    <col min="10883" max="10883" width="19.5703125" style="7" customWidth="1"/>
    <col min="10884" max="10891" width="11" style="7" customWidth="1"/>
    <col min="10892" max="11136" width="9.140625" style="7"/>
    <col min="11137" max="11137" width="20.140625" style="7" customWidth="1"/>
    <col min="11138" max="11138" width="4" style="7" customWidth="1"/>
    <col min="11139" max="11139" width="19.5703125" style="7" customWidth="1"/>
    <col min="11140" max="11147" width="11" style="7" customWidth="1"/>
    <col min="11148" max="11392" width="9.140625" style="7"/>
    <col min="11393" max="11393" width="20.140625" style="7" customWidth="1"/>
    <col min="11394" max="11394" width="4" style="7" customWidth="1"/>
    <col min="11395" max="11395" width="19.5703125" style="7" customWidth="1"/>
    <col min="11396" max="11403" width="11" style="7" customWidth="1"/>
    <col min="11404" max="11648" width="9.140625" style="7"/>
    <col min="11649" max="11649" width="20.140625" style="7" customWidth="1"/>
    <col min="11650" max="11650" width="4" style="7" customWidth="1"/>
    <col min="11651" max="11651" width="19.5703125" style="7" customWidth="1"/>
    <col min="11652" max="11659" width="11" style="7" customWidth="1"/>
    <col min="11660" max="11904" width="9.140625" style="7"/>
    <col min="11905" max="11905" width="20.140625" style="7" customWidth="1"/>
    <col min="11906" max="11906" width="4" style="7" customWidth="1"/>
    <col min="11907" max="11907" width="19.5703125" style="7" customWidth="1"/>
    <col min="11908" max="11915" width="11" style="7" customWidth="1"/>
    <col min="11916" max="12160" width="9.140625" style="7"/>
    <col min="12161" max="12161" width="20.140625" style="7" customWidth="1"/>
    <col min="12162" max="12162" width="4" style="7" customWidth="1"/>
    <col min="12163" max="12163" width="19.5703125" style="7" customWidth="1"/>
    <col min="12164" max="12171" width="11" style="7" customWidth="1"/>
    <col min="12172" max="12416" width="9.140625" style="7"/>
    <col min="12417" max="12417" width="20.140625" style="7" customWidth="1"/>
    <col min="12418" max="12418" width="4" style="7" customWidth="1"/>
    <col min="12419" max="12419" width="19.5703125" style="7" customWidth="1"/>
    <col min="12420" max="12427" width="11" style="7" customWidth="1"/>
    <col min="12428" max="12672" width="9.140625" style="7"/>
    <col min="12673" max="12673" width="20.140625" style="7" customWidth="1"/>
    <col min="12674" max="12674" width="4" style="7" customWidth="1"/>
    <col min="12675" max="12675" width="19.5703125" style="7" customWidth="1"/>
    <col min="12676" max="12683" width="11" style="7" customWidth="1"/>
    <col min="12684" max="12928" width="9.140625" style="7"/>
    <col min="12929" max="12929" width="20.140625" style="7" customWidth="1"/>
    <col min="12930" max="12930" width="4" style="7" customWidth="1"/>
    <col min="12931" max="12931" width="19.5703125" style="7" customWidth="1"/>
    <col min="12932" max="12939" width="11" style="7" customWidth="1"/>
    <col min="12940" max="13184" width="9.140625" style="7"/>
    <col min="13185" max="13185" width="20.140625" style="7" customWidth="1"/>
    <col min="13186" max="13186" width="4" style="7" customWidth="1"/>
    <col min="13187" max="13187" width="19.5703125" style="7" customWidth="1"/>
    <col min="13188" max="13195" width="11" style="7" customWidth="1"/>
    <col min="13196" max="13440" width="9.140625" style="7"/>
    <col min="13441" max="13441" width="20.140625" style="7" customWidth="1"/>
    <col min="13442" max="13442" width="4" style="7" customWidth="1"/>
    <col min="13443" max="13443" width="19.5703125" style="7" customWidth="1"/>
    <col min="13444" max="13451" width="11" style="7" customWidth="1"/>
    <col min="13452" max="13696" width="9.140625" style="7"/>
    <col min="13697" max="13697" width="20.140625" style="7" customWidth="1"/>
    <col min="13698" max="13698" width="4" style="7" customWidth="1"/>
    <col min="13699" max="13699" width="19.5703125" style="7" customWidth="1"/>
    <col min="13700" max="13707" width="11" style="7" customWidth="1"/>
    <col min="13708" max="13952" width="9.140625" style="7"/>
    <col min="13953" max="13953" width="20.140625" style="7" customWidth="1"/>
    <col min="13954" max="13954" width="4" style="7" customWidth="1"/>
    <col min="13955" max="13955" width="19.5703125" style="7" customWidth="1"/>
    <col min="13956" max="13963" width="11" style="7" customWidth="1"/>
    <col min="13964" max="14208" width="9.140625" style="7"/>
    <col min="14209" max="14209" width="20.140625" style="7" customWidth="1"/>
    <col min="14210" max="14210" width="4" style="7" customWidth="1"/>
    <col min="14211" max="14211" width="19.5703125" style="7" customWidth="1"/>
    <col min="14212" max="14219" width="11" style="7" customWidth="1"/>
    <col min="14220" max="14464" width="9.140625" style="7"/>
    <col min="14465" max="14465" width="20.140625" style="7" customWidth="1"/>
    <col min="14466" max="14466" width="4" style="7" customWidth="1"/>
    <col min="14467" max="14467" width="19.5703125" style="7" customWidth="1"/>
    <col min="14468" max="14475" width="11" style="7" customWidth="1"/>
    <col min="14476" max="14720" width="9.140625" style="7"/>
    <col min="14721" max="14721" width="20.140625" style="7" customWidth="1"/>
    <col min="14722" max="14722" width="4" style="7" customWidth="1"/>
    <col min="14723" max="14723" width="19.5703125" style="7" customWidth="1"/>
    <col min="14724" max="14731" width="11" style="7" customWidth="1"/>
    <col min="14732" max="14976" width="9.140625" style="7"/>
    <col min="14977" max="14977" width="20.140625" style="7" customWidth="1"/>
    <col min="14978" max="14978" width="4" style="7" customWidth="1"/>
    <col min="14979" max="14979" width="19.5703125" style="7" customWidth="1"/>
    <col min="14980" max="14987" width="11" style="7" customWidth="1"/>
    <col min="14988" max="15232" width="9.140625" style="7"/>
    <col min="15233" max="15233" width="20.140625" style="7" customWidth="1"/>
    <col min="15234" max="15234" width="4" style="7" customWidth="1"/>
    <col min="15235" max="15235" width="19.5703125" style="7" customWidth="1"/>
    <col min="15236" max="15243" width="11" style="7" customWidth="1"/>
    <col min="15244" max="15488" width="9.140625" style="7"/>
    <col min="15489" max="15489" width="20.140625" style="7" customWidth="1"/>
    <col min="15490" max="15490" width="4" style="7" customWidth="1"/>
    <col min="15491" max="15491" width="19.5703125" style="7" customWidth="1"/>
    <col min="15492" max="15499" width="11" style="7" customWidth="1"/>
    <col min="15500" max="15744" width="9.140625" style="7"/>
    <col min="15745" max="15745" width="20.140625" style="7" customWidth="1"/>
    <col min="15746" max="15746" width="4" style="7" customWidth="1"/>
    <col min="15747" max="15747" width="19.5703125" style="7" customWidth="1"/>
    <col min="15748" max="15755" width="11" style="7" customWidth="1"/>
    <col min="15756" max="16000" width="9.140625" style="7"/>
    <col min="16001" max="16001" width="20.140625" style="7" customWidth="1"/>
    <col min="16002" max="16002" width="4" style="7" customWidth="1"/>
    <col min="16003" max="16003" width="19.5703125" style="7" customWidth="1"/>
    <col min="16004" max="16011" width="11" style="7" customWidth="1"/>
    <col min="16012" max="16384" width="9.140625" style="7"/>
  </cols>
  <sheetData>
    <row r="1" spans="1:3" ht="30" customHeight="1" x14ac:dyDescent="0.25">
      <c r="A1" s="641" t="s">
        <v>158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36">
        <f>SUM(B7:B21)</f>
        <v>81934990</v>
      </c>
      <c r="C5" s="436">
        <f>SUM(C7:C21)</f>
        <v>8821353.9399999995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579" t="s">
        <v>8</v>
      </c>
      <c r="B7" s="584">
        <v>26135000</v>
      </c>
      <c r="C7" s="584">
        <v>4172265.88</v>
      </c>
    </row>
    <row r="8" spans="1:3" s="12" customFormat="1" ht="23.25" x14ac:dyDescent="0.25">
      <c r="A8" s="579" t="s">
        <v>76</v>
      </c>
      <c r="B8" s="584">
        <v>72170</v>
      </c>
      <c r="C8" s="584">
        <v>13601.04</v>
      </c>
    </row>
    <row r="9" spans="1:3" s="12" customFormat="1" x14ac:dyDescent="0.25">
      <c r="A9" s="579" t="s">
        <v>13</v>
      </c>
      <c r="B9" s="584">
        <v>706146</v>
      </c>
      <c r="C9" s="584">
        <v>0</v>
      </c>
    </row>
    <row r="10" spans="1:3" s="12" customFormat="1" x14ac:dyDescent="0.25">
      <c r="A10" s="579" t="s">
        <v>9</v>
      </c>
      <c r="B10" s="584">
        <v>7914530</v>
      </c>
      <c r="C10" s="584">
        <v>1228616.3700000001</v>
      </c>
    </row>
    <row r="11" spans="1:3" s="12" customFormat="1" x14ac:dyDescent="0.25">
      <c r="A11" s="579" t="s">
        <v>10</v>
      </c>
      <c r="B11" s="584">
        <v>139900</v>
      </c>
      <c r="C11" s="584">
        <v>14328.37</v>
      </c>
    </row>
    <row r="12" spans="1:3" s="12" customFormat="1" x14ac:dyDescent="0.25">
      <c r="A12" s="579" t="s">
        <v>15</v>
      </c>
      <c r="B12" s="584">
        <v>201000</v>
      </c>
      <c r="C12" s="584">
        <v>23705.78</v>
      </c>
    </row>
    <row r="13" spans="1:3" s="12" customFormat="1" ht="23.25" x14ac:dyDescent="0.25">
      <c r="A13" s="579" t="s">
        <v>14</v>
      </c>
      <c r="B13" s="584"/>
      <c r="C13" s="584"/>
    </row>
    <row r="14" spans="1:3" s="12" customFormat="1" x14ac:dyDescent="0.25">
      <c r="A14" s="579" t="s">
        <v>16</v>
      </c>
      <c r="B14" s="584">
        <v>0</v>
      </c>
      <c r="C14" s="584">
        <v>0</v>
      </c>
    </row>
    <row r="15" spans="1:3" s="12" customFormat="1" x14ac:dyDescent="0.25">
      <c r="A15" s="579" t="s">
        <v>11</v>
      </c>
      <c r="B15" s="584">
        <v>22690070</v>
      </c>
      <c r="C15" s="584">
        <v>515594.2</v>
      </c>
    </row>
    <row r="16" spans="1:3" s="12" customFormat="1" x14ac:dyDescent="0.25">
      <c r="A16" s="579" t="s">
        <v>12</v>
      </c>
      <c r="B16" s="584">
        <v>16936587</v>
      </c>
      <c r="C16" s="584">
        <v>2706820.75</v>
      </c>
    </row>
    <row r="17" spans="1:3" s="12" customFormat="1" ht="30" customHeight="1" x14ac:dyDescent="0.25">
      <c r="A17" s="579" t="s">
        <v>77</v>
      </c>
      <c r="B17" s="584">
        <v>98000</v>
      </c>
      <c r="C17" s="584">
        <v>4386.3599999999997</v>
      </c>
    </row>
    <row r="18" spans="1:3" s="12" customFormat="1" x14ac:dyDescent="0.25">
      <c r="A18" s="579" t="s">
        <v>156</v>
      </c>
      <c r="B18" s="584">
        <v>0</v>
      </c>
      <c r="C18" s="584">
        <v>0</v>
      </c>
    </row>
    <row r="19" spans="1:3" s="12" customFormat="1" x14ac:dyDescent="0.25">
      <c r="A19" s="580" t="s">
        <v>5</v>
      </c>
      <c r="B19" s="584">
        <v>75500</v>
      </c>
      <c r="C19" s="584">
        <v>5449.19</v>
      </c>
    </row>
    <row r="20" spans="1:3" s="12" customFormat="1" ht="25.5" x14ac:dyDescent="0.25">
      <c r="A20" s="580" t="s">
        <v>6</v>
      </c>
      <c r="B20" s="584">
        <v>676000</v>
      </c>
      <c r="C20" s="584">
        <v>0</v>
      </c>
    </row>
    <row r="21" spans="1:3" s="12" customFormat="1" ht="25.5" x14ac:dyDescent="0.25">
      <c r="A21" s="580" t="s">
        <v>7</v>
      </c>
      <c r="B21" s="584">
        <v>6290087</v>
      </c>
      <c r="C21" s="584">
        <v>136586</v>
      </c>
    </row>
    <row r="22" spans="1:3" s="12" customFormat="1" x14ac:dyDescent="0.25">
      <c r="A22" s="272"/>
      <c r="B22" s="469"/>
      <c r="C22" s="469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36">
        <f>SUM(B28:B41)</f>
        <v>74588300</v>
      </c>
      <c r="C26" s="436">
        <f>SUM(C28:C41)</f>
        <v>8059117.0499999998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579" t="s">
        <v>8</v>
      </c>
      <c r="B28" s="585">
        <v>35682275</v>
      </c>
      <c r="C28" s="585">
        <v>5399356.1399999997</v>
      </c>
    </row>
    <row r="29" spans="1:3" s="12" customFormat="1" x14ac:dyDescent="0.25">
      <c r="A29" s="579" t="s">
        <v>13</v>
      </c>
      <c r="B29" s="585">
        <v>24000</v>
      </c>
      <c r="C29" s="585"/>
    </row>
    <row r="30" spans="1:3" s="12" customFormat="1" x14ac:dyDescent="0.25">
      <c r="A30" s="579" t="s">
        <v>9</v>
      </c>
      <c r="B30" s="585">
        <v>10768025</v>
      </c>
      <c r="C30" s="585">
        <v>1618983.23</v>
      </c>
    </row>
    <row r="31" spans="1:3" s="12" customFormat="1" x14ac:dyDescent="0.25">
      <c r="A31" s="579" t="s">
        <v>81</v>
      </c>
      <c r="B31" s="585">
        <v>31000</v>
      </c>
      <c r="C31" s="585">
        <v>8004.36</v>
      </c>
    </row>
    <row r="32" spans="1:3" s="12" customFormat="1" x14ac:dyDescent="0.25">
      <c r="A32" s="579" t="s">
        <v>10</v>
      </c>
      <c r="B32" s="585">
        <v>195650</v>
      </c>
      <c r="C32" s="585">
        <v>15877.89</v>
      </c>
    </row>
    <row r="33" spans="1:3" s="12" customFormat="1" ht="23.25" x14ac:dyDescent="0.25">
      <c r="A33" s="579" t="s">
        <v>14</v>
      </c>
      <c r="B33" s="585">
        <v>95000</v>
      </c>
      <c r="C33" s="585"/>
    </row>
    <row r="34" spans="1:3" s="12" customFormat="1" x14ac:dyDescent="0.25">
      <c r="A34" s="579" t="s">
        <v>18</v>
      </c>
      <c r="B34" s="585">
        <v>556100</v>
      </c>
      <c r="C34" s="585">
        <v>123126.32</v>
      </c>
    </row>
    <row r="35" spans="1:3" s="12" customFormat="1" x14ac:dyDescent="0.25">
      <c r="A35" s="579" t="s">
        <v>11</v>
      </c>
      <c r="B35" s="585">
        <v>1520380</v>
      </c>
      <c r="C35" s="585">
        <v>19270.419999999998</v>
      </c>
    </row>
    <row r="36" spans="1:3" s="12" customFormat="1" x14ac:dyDescent="0.25">
      <c r="A36" s="579" t="s">
        <v>12</v>
      </c>
      <c r="B36" s="593">
        <v>7905623</v>
      </c>
      <c r="C36" s="593">
        <v>333533.08</v>
      </c>
    </row>
    <row r="37" spans="1:3" s="12" customFormat="1" x14ac:dyDescent="0.25">
      <c r="A37" s="579" t="s">
        <v>72</v>
      </c>
      <c r="B37" s="593">
        <v>232550</v>
      </c>
      <c r="C37" s="593">
        <v>12854.91</v>
      </c>
    </row>
    <row r="38" spans="1:3" s="12" customFormat="1" x14ac:dyDescent="0.25">
      <c r="A38" s="579"/>
      <c r="B38" s="593"/>
      <c r="C38" s="593"/>
    </row>
    <row r="39" spans="1:3" s="12" customFormat="1" x14ac:dyDescent="0.25">
      <c r="A39" s="580" t="s">
        <v>5</v>
      </c>
      <c r="B39" s="593">
        <v>1030500</v>
      </c>
      <c r="C39" s="593">
        <v>15300</v>
      </c>
    </row>
    <row r="40" spans="1:3" s="12" customFormat="1" ht="25.5" x14ac:dyDescent="0.25">
      <c r="A40" s="580" t="s">
        <v>6</v>
      </c>
      <c r="B40" s="593">
        <v>7960280</v>
      </c>
      <c r="C40" s="593">
        <v>16949</v>
      </c>
    </row>
    <row r="41" spans="1:3" s="12" customFormat="1" ht="25.5" x14ac:dyDescent="0.25">
      <c r="A41" s="580" t="s">
        <v>7</v>
      </c>
      <c r="B41" s="593">
        <v>8586917</v>
      </c>
      <c r="C41" s="593">
        <v>495861.7</v>
      </c>
    </row>
    <row r="42" spans="1:3" s="12" customFormat="1" x14ac:dyDescent="0.25">
      <c r="A42" s="14"/>
      <c r="B42" s="570"/>
      <c r="C42" s="570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70969173</v>
      </c>
      <c r="C45" s="8">
        <f>SUM(C47:C60)</f>
        <v>4986665.72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579" t="s">
        <v>8</v>
      </c>
      <c r="B47" s="586">
        <v>30455785</v>
      </c>
      <c r="C47" s="586">
        <v>3379189.24</v>
      </c>
    </row>
    <row r="48" spans="1:3" s="12" customFormat="1" x14ac:dyDescent="0.25">
      <c r="A48" s="579" t="s">
        <v>79</v>
      </c>
      <c r="B48" s="586">
        <v>0</v>
      </c>
      <c r="C48" s="586">
        <v>0</v>
      </c>
    </row>
    <row r="49" spans="1:3" s="12" customFormat="1" x14ac:dyDescent="0.25">
      <c r="A49" s="579" t="s">
        <v>9</v>
      </c>
      <c r="B49" s="586">
        <v>9197645</v>
      </c>
      <c r="C49" s="586">
        <v>1017947.15</v>
      </c>
    </row>
    <row r="50" spans="1:3" s="12" customFormat="1" x14ac:dyDescent="0.25">
      <c r="A50" s="579" t="s">
        <v>10</v>
      </c>
      <c r="B50" s="586">
        <v>153000</v>
      </c>
      <c r="C50" s="586">
        <v>19639.150000000001</v>
      </c>
    </row>
    <row r="51" spans="1:3" s="12" customFormat="1" x14ac:dyDescent="0.25">
      <c r="A51" s="579" t="s">
        <v>44</v>
      </c>
      <c r="B51" s="586">
        <v>0</v>
      </c>
      <c r="C51" s="586">
        <v>0</v>
      </c>
    </row>
    <row r="52" spans="1:3" s="12" customFormat="1" x14ac:dyDescent="0.25">
      <c r="A52" s="579" t="s">
        <v>15</v>
      </c>
      <c r="B52" s="586">
        <v>230700</v>
      </c>
      <c r="C52" s="586">
        <v>51636.72</v>
      </c>
    </row>
    <row r="53" spans="1:3" s="12" customFormat="1" x14ac:dyDescent="0.25">
      <c r="A53" s="579" t="s">
        <v>11</v>
      </c>
      <c r="B53" s="586">
        <v>437000</v>
      </c>
      <c r="C53" s="586">
        <v>60550</v>
      </c>
    </row>
    <row r="54" spans="1:3" s="12" customFormat="1" x14ac:dyDescent="0.25">
      <c r="A54" s="579" t="s">
        <v>12</v>
      </c>
      <c r="B54" s="586">
        <v>3375731</v>
      </c>
      <c r="C54" s="586">
        <v>320326.84999999998</v>
      </c>
    </row>
    <row r="55" spans="1:3" s="12" customFormat="1" x14ac:dyDescent="0.25">
      <c r="A55" s="579" t="s">
        <v>72</v>
      </c>
      <c r="B55" s="586">
        <v>60149</v>
      </c>
      <c r="C55" s="586">
        <v>3431.39</v>
      </c>
    </row>
    <row r="56" spans="1:3" s="12" customFormat="1" x14ac:dyDescent="0.25">
      <c r="A56" s="579" t="s">
        <v>99</v>
      </c>
      <c r="B56" s="586">
        <v>0</v>
      </c>
      <c r="C56" s="586">
        <v>0</v>
      </c>
    </row>
    <row r="57" spans="1:3" s="12" customFormat="1" ht="23.25" x14ac:dyDescent="0.25">
      <c r="A57" s="579" t="s">
        <v>80</v>
      </c>
      <c r="B57" s="586">
        <v>50000</v>
      </c>
      <c r="C57" s="586">
        <v>1370.58</v>
      </c>
    </row>
    <row r="58" spans="1:3" s="12" customFormat="1" x14ac:dyDescent="0.25">
      <c r="A58" s="580" t="s">
        <v>5</v>
      </c>
      <c r="B58" s="586">
        <v>0</v>
      </c>
      <c r="C58" s="586"/>
    </row>
    <row r="59" spans="1:3" s="12" customFormat="1" ht="25.5" x14ac:dyDescent="0.25">
      <c r="A59" s="580" t="s">
        <v>6</v>
      </c>
      <c r="B59" s="586">
        <v>19501579</v>
      </c>
      <c r="C59" s="586">
        <v>0</v>
      </c>
    </row>
    <row r="60" spans="1:3" s="12" customFormat="1" ht="25.5" x14ac:dyDescent="0.25">
      <c r="A60" s="580" t="s">
        <v>7</v>
      </c>
      <c r="B60" s="586">
        <v>7507584</v>
      </c>
      <c r="C60" s="586">
        <v>132574.64000000001</v>
      </c>
    </row>
    <row r="61" spans="1:3" s="12" customFormat="1" x14ac:dyDescent="0.25">
      <c r="A61" s="10"/>
      <c r="B61" s="548"/>
      <c r="C61" s="548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36">
        <f>SUM(B66:B78)</f>
        <v>36843100</v>
      </c>
      <c r="C64" s="436">
        <f>SUM(C66:C78)</f>
        <v>2398785.5099999998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579" t="s">
        <v>8</v>
      </c>
      <c r="B66" s="587">
        <v>11909955</v>
      </c>
      <c r="C66" s="587">
        <v>1583037.03</v>
      </c>
    </row>
    <row r="67" spans="1:3" s="12" customFormat="1" x14ac:dyDescent="0.25">
      <c r="A67" s="579" t="s">
        <v>13</v>
      </c>
      <c r="B67" s="587">
        <v>80000</v>
      </c>
      <c r="C67" s="587">
        <v>900</v>
      </c>
    </row>
    <row r="68" spans="1:3" s="12" customFormat="1" x14ac:dyDescent="0.25">
      <c r="A68" s="579" t="s">
        <v>9</v>
      </c>
      <c r="B68" s="587">
        <v>3561745</v>
      </c>
      <c r="C68" s="587">
        <v>478555.81</v>
      </c>
    </row>
    <row r="69" spans="1:3" s="12" customFormat="1" x14ac:dyDescent="0.25">
      <c r="A69" s="579" t="s">
        <v>10</v>
      </c>
      <c r="B69" s="587">
        <v>65000</v>
      </c>
      <c r="C69" s="587">
        <v>4614.22</v>
      </c>
    </row>
    <row r="70" spans="1:3" s="12" customFormat="1" ht="23.25" x14ac:dyDescent="0.25">
      <c r="A70" s="579" t="s">
        <v>14</v>
      </c>
      <c r="B70" s="587">
        <v>0</v>
      </c>
      <c r="C70" s="587"/>
    </row>
    <row r="71" spans="1:3" s="12" customFormat="1" x14ac:dyDescent="0.25">
      <c r="A71" s="579" t="s">
        <v>21</v>
      </c>
      <c r="B71" s="587">
        <v>153000</v>
      </c>
      <c r="C71" s="587">
        <v>15576.43</v>
      </c>
    </row>
    <row r="72" spans="1:3" s="12" customFormat="1" x14ac:dyDescent="0.25">
      <c r="A72" s="579" t="s">
        <v>11</v>
      </c>
      <c r="B72" s="587">
        <v>1633095</v>
      </c>
      <c r="C72" s="587">
        <v>24636.02</v>
      </c>
    </row>
    <row r="73" spans="1:3" s="12" customFormat="1" x14ac:dyDescent="0.25">
      <c r="A73" s="579" t="s">
        <v>12</v>
      </c>
      <c r="B73" s="587">
        <v>2458084</v>
      </c>
      <c r="C73" s="587">
        <v>63910</v>
      </c>
    </row>
    <row r="74" spans="1:3" s="12" customFormat="1" x14ac:dyDescent="0.25">
      <c r="A74" s="579" t="s">
        <v>135</v>
      </c>
      <c r="B74" s="587">
        <v>35000</v>
      </c>
      <c r="C74" s="587">
        <v>0</v>
      </c>
    </row>
    <row r="75" spans="1:3" s="12" customFormat="1" x14ac:dyDescent="0.25">
      <c r="A75" s="579" t="s">
        <v>72</v>
      </c>
      <c r="B75" s="587">
        <v>105000</v>
      </c>
      <c r="C75" s="587">
        <v>0</v>
      </c>
    </row>
    <row r="76" spans="1:3" s="12" customFormat="1" x14ac:dyDescent="0.25">
      <c r="A76" s="580" t="s">
        <v>5</v>
      </c>
      <c r="B76" s="587">
        <v>3000</v>
      </c>
      <c r="C76" s="587">
        <v>0</v>
      </c>
    </row>
    <row r="77" spans="1:3" s="12" customFormat="1" ht="25.5" x14ac:dyDescent="0.25">
      <c r="A77" s="580" t="s">
        <v>6</v>
      </c>
      <c r="B77" s="587">
        <v>6468181</v>
      </c>
      <c r="C77" s="587">
        <v>128961</v>
      </c>
    </row>
    <row r="78" spans="1:3" s="12" customFormat="1" ht="25.5" x14ac:dyDescent="0.25">
      <c r="A78" s="580" t="s">
        <v>7</v>
      </c>
      <c r="B78" s="587">
        <v>10371040</v>
      </c>
      <c r="C78" s="587">
        <v>98595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36">
        <f>SUM(B84:B97)</f>
        <v>71008800</v>
      </c>
      <c r="C82" s="436">
        <f>SUM(C84:C97)</f>
        <v>3951138.82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579" t="s">
        <v>8</v>
      </c>
      <c r="B84" s="592">
        <v>28465206</v>
      </c>
      <c r="C84" s="573">
        <v>2511254.7999999998</v>
      </c>
    </row>
    <row r="85" spans="1:3" s="12" customFormat="1" x14ac:dyDescent="0.25">
      <c r="A85" s="579" t="s">
        <v>13</v>
      </c>
      <c r="B85" s="570">
        <v>3000</v>
      </c>
      <c r="C85" s="570"/>
    </row>
    <row r="86" spans="1:3" s="12" customFormat="1" x14ac:dyDescent="0.25">
      <c r="A86" s="579" t="s">
        <v>9</v>
      </c>
      <c r="B86" s="592">
        <v>8596494</v>
      </c>
      <c r="C86" s="592">
        <v>746588.15</v>
      </c>
    </row>
    <row r="87" spans="1:3" s="12" customFormat="1" x14ac:dyDescent="0.25">
      <c r="A87" s="579" t="s">
        <v>10</v>
      </c>
      <c r="B87" s="592">
        <v>23000</v>
      </c>
      <c r="C87" s="592">
        <v>3919.22</v>
      </c>
    </row>
    <row r="88" spans="1:3" s="12" customFormat="1" ht="23.25" x14ac:dyDescent="0.25">
      <c r="A88" s="579" t="s">
        <v>14</v>
      </c>
      <c r="B88" s="592">
        <v>70000</v>
      </c>
      <c r="C88" s="592"/>
    </row>
    <row r="89" spans="1:3" s="12" customFormat="1" x14ac:dyDescent="0.25">
      <c r="A89" s="579" t="s">
        <v>21</v>
      </c>
      <c r="B89" s="592">
        <v>336000</v>
      </c>
      <c r="C89" s="592">
        <v>13507.83</v>
      </c>
    </row>
    <row r="90" spans="1:3" s="12" customFormat="1" x14ac:dyDescent="0.25">
      <c r="A90" s="579" t="s">
        <v>11</v>
      </c>
      <c r="B90" s="592">
        <v>120000</v>
      </c>
      <c r="C90" s="592"/>
    </row>
    <row r="91" spans="1:3" s="12" customFormat="1" x14ac:dyDescent="0.25">
      <c r="A91" s="579" t="s">
        <v>73</v>
      </c>
      <c r="B91" s="592"/>
      <c r="C91" s="592"/>
    </row>
    <row r="92" spans="1:3" s="12" customFormat="1" x14ac:dyDescent="0.25">
      <c r="A92" s="579" t="s">
        <v>12</v>
      </c>
      <c r="B92" s="592">
        <v>7487200</v>
      </c>
      <c r="C92" s="592">
        <v>522403.82</v>
      </c>
    </row>
    <row r="93" spans="1:3" s="12" customFormat="1" x14ac:dyDescent="0.25">
      <c r="A93" s="579" t="s">
        <v>72</v>
      </c>
      <c r="B93" s="592">
        <v>95000</v>
      </c>
      <c r="C93" s="592">
        <v>6341</v>
      </c>
    </row>
    <row r="94" spans="1:3" s="12" customFormat="1" x14ac:dyDescent="0.25">
      <c r="A94" s="579" t="s">
        <v>94</v>
      </c>
      <c r="B94" s="592"/>
      <c r="C94" s="592"/>
    </row>
    <row r="95" spans="1:3" s="12" customFormat="1" x14ac:dyDescent="0.25">
      <c r="A95" s="580" t="s">
        <v>5</v>
      </c>
      <c r="B95" s="592">
        <v>532000</v>
      </c>
      <c r="C95" s="592"/>
    </row>
    <row r="96" spans="1:3" s="12" customFormat="1" ht="25.5" x14ac:dyDescent="0.25">
      <c r="A96" s="580" t="s">
        <v>6</v>
      </c>
      <c r="B96" s="592">
        <v>8913600</v>
      </c>
      <c r="C96" s="592"/>
    </row>
    <row r="97" spans="1:3" s="12" customFormat="1" ht="25.5" x14ac:dyDescent="0.25">
      <c r="A97" s="580" t="s">
        <v>7</v>
      </c>
      <c r="B97" s="592">
        <v>16367300</v>
      </c>
      <c r="C97" s="592">
        <v>147124</v>
      </c>
    </row>
    <row r="98" spans="1:3" s="12" customFormat="1" x14ac:dyDescent="0.25">
      <c r="A98" s="14"/>
      <c r="B98" s="592"/>
      <c r="C98" s="592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36">
        <f>SUM(B103:B114)</f>
        <v>59373200</v>
      </c>
      <c r="C101" s="436">
        <f>SUM(C103:C114)</f>
        <v>7235739.2400000012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579" t="s">
        <v>8</v>
      </c>
      <c r="B103" s="588">
        <v>30248500</v>
      </c>
      <c r="C103" s="588">
        <v>5109904.95</v>
      </c>
    </row>
    <row r="104" spans="1:3" s="12" customFormat="1" x14ac:dyDescent="0.25">
      <c r="A104" s="579" t="s">
        <v>13</v>
      </c>
      <c r="B104" s="588">
        <v>9000</v>
      </c>
      <c r="C104" s="588">
        <v>0</v>
      </c>
    </row>
    <row r="105" spans="1:3" s="12" customFormat="1" x14ac:dyDescent="0.25">
      <c r="A105" s="579" t="s">
        <v>9</v>
      </c>
      <c r="B105" s="588">
        <v>9119700</v>
      </c>
      <c r="C105" s="588">
        <v>1544844.95</v>
      </c>
    </row>
    <row r="106" spans="1:3" s="12" customFormat="1" x14ac:dyDescent="0.25">
      <c r="A106" s="579" t="s">
        <v>10</v>
      </c>
      <c r="B106" s="588">
        <v>336328</v>
      </c>
      <c r="C106" s="588">
        <v>18450.03</v>
      </c>
    </row>
    <row r="107" spans="1:3" s="12" customFormat="1" ht="23.25" x14ac:dyDescent="0.25">
      <c r="A107" s="579" t="s">
        <v>49</v>
      </c>
      <c r="B107" s="588">
        <v>30000</v>
      </c>
      <c r="C107" s="588">
        <v>0</v>
      </c>
    </row>
    <row r="108" spans="1:3" s="12" customFormat="1" x14ac:dyDescent="0.25">
      <c r="A108" s="579" t="s">
        <v>21</v>
      </c>
      <c r="B108" s="588">
        <v>662252</v>
      </c>
      <c r="C108" s="588">
        <v>97895.13</v>
      </c>
    </row>
    <row r="109" spans="1:3" s="12" customFormat="1" x14ac:dyDescent="0.25">
      <c r="A109" s="579" t="s">
        <v>11</v>
      </c>
      <c r="B109" s="588">
        <v>1190800</v>
      </c>
      <c r="C109" s="588">
        <v>0</v>
      </c>
    </row>
    <row r="110" spans="1:3" s="12" customFormat="1" x14ac:dyDescent="0.25">
      <c r="A110" s="579" t="s">
        <v>12</v>
      </c>
      <c r="B110" s="588">
        <v>5693580</v>
      </c>
      <c r="C110" s="589">
        <v>320649.94</v>
      </c>
    </row>
    <row r="111" spans="1:3" s="12" customFormat="1" x14ac:dyDescent="0.25">
      <c r="A111" s="579" t="s">
        <v>72</v>
      </c>
      <c r="B111" s="590">
        <v>170000</v>
      </c>
      <c r="C111" s="589">
        <v>24778.29</v>
      </c>
    </row>
    <row r="112" spans="1:3" s="12" customFormat="1" x14ac:dyDescent="0.25">
      <c r="A112" s="580" t="s">
        <v>5</v>
      </c>
      <c r="B112" s="590">
        <v>601553</v>
      </c>
      <c r="C112" s="589">
        <v>3300</v>
      </c>
    </row>
    <row r="113" spans="1:3" s="12" customFormat="1" ht="14.25" customHeight="1" x14ac:dyDescent="0.25">
      <c r="A113" s="580" t="s">
        <v>6</v>
      </c>
      <c r="B113" s="590">
        <v>5226600</v>
      </c>
      <c r="C113" s="588">
        <v>44000</v>
      </c>
    </row>
    <row r="114" spans="1:3" s="12" customFormat="1" ht="25.5" x14ac:dyDescent="0.25">
      <c r="A114" s="580" t="s">
        <v>7</v>
      </c>
      <c r="B114" s="590">
        <v>6084887</v>
      </c>
      <c r="C114" s="590">
        <v>71915.95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66613400</v>
      </c>
      <c r="C118" s="8">
        <f>SUM(C120:C132)</f>
        <v>5942991.0300000003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570">
        <v>36170150</v>
      </c>
      <c r="C120" s="570">
        <v>4347568.75</v>
      </c>
    </row>
    <row r="121" spans="1:3" s="12" customFormat="1" x14ac:dyDescent="0.25">
      <c r="A121" s="13" t="s">
        <v>13</v>
      </c>
      <c r="B121" s="570">
        <v>35000</v>
      </c>
      <c r="C121" s="570">
        <v>9248.34</v>
      </c>
    </row>
    <row r="122" spans="1:3" s="12" customFormat="1" x14ac:dyDescent="0.25">
      <c r="A122" s="13" t="s">
        <v>111</v>
      </c>
      <c r="B122" s="570"/>
      <c r="C122" s="570"/>
    </row>
    <row r="123" spans="1:3" s="12" customFormat="1" x14ac:dyDescent="0.25">
      <c r="A123" s="13" t="s">
        <v>9</v>
      </c>
      <c r="B123" s="570">
        <v>10923150</v>
      </c>
      <c r="C123" s="570">
        <v>1295905.25</v>
      </c>
    </row>
    <row r="124" spans="1:3" s="12" customFormat="1" x14ac:dyDescent="0.25">
      <c r="A124" s="13" t="s">
        <v>10</v>
      </c>
      <c r="B124" s="570">
        <v>500000</v>
      </c>
      <c r="C124" s="570">
        <v>19505.550000000003</v>
      </c>
    </row>
    <row r="125" spans="1:3" s="12" customFormat="1" ht="23.25" x14ac:dyDescent="0.25">
      <c r="A125" s="13" t="s">
        <v>14</v>
      </c>
      <c r="B125" s="570"/>
      <c r="C125" s="570"/>
    </row>
    <row r="126" spans="1:3" s="12" customFormat="1" x14ac:dyDescent="0.25">
      <c r="A126" s="13" t="s">
        <v>21</v>
      </c>
      <c r="B126" s="570">
        <v>350000</v>
      </c>
      <c r="C126" s="570">
        <v>39302.409999999996</v>
      </c>
    </row>
    <row r="127" spans="1:3" s="12" customFormat="1" x14ac:dyDescent="0.25">
      <c r="A127" s="13" t="s">
        <v>11</v>
      </c>
      <c r="B127" s="570">
        <v>255000</v>
      </c>
      <c r="C127" s="570">
        <v>43640</v>
      </c>
    </row>
    <row r="128" spans="1:3" s="12" customFormat="1" x14ac:dyDescent="0.25">
      <c r="A128" s="13" t="s">
        <v>12</v>
      </c>
      <c r="B128" s="570">
        <v>4473690</v>
      </c>
      <c r="C128" s="570">
        <v>74198</v>
      </c>
    </row>
    <row r="129" spans="1:3" s="12" customFormat="1" x14ac:dyDescent="0.25">
      <c r="A129" s="13" t="s">
        <v>72</v>
      </c>
      <c r="B129" s="570">
        <v>149420</v>
      </c>
      <c r="C129" s="570">
        <v>5240.7299999999996</v>
      </c>
    </row>
    <row r="130" spans="1:3" s="12" customFormat="1" x14ac:dyDescent="0.25">
      <c r="A130" s="10" t="s">
        <v>5</v>
      </c>
      <c r="B130" s="570"/>
      <c r="C130" s="570"/>
    </row>
    <row r="131" spans="1:3" s="12" customFormat="1" ht="25.5" x14ac:dyDescent="0.25">
      <c r="A131" s="10" t="s">
        <v>6</v>
      </c>
      <c r="B131" s="570">
        <v>5900000</v>
      </c>
      <c r="C131" s="570"/>
    </row>
    <row r="132" spans="1:3" s="12" customFormat="1" ht="25.5" x14ac:dyDescent="0.25">
      <c r="A132" s="10" t="s">
        <v>7</v>
      </c>
      <c r="B132" s="570">
        <v>7856990</v>
      </c>
      <c r="C132" s="570">
        <v>108382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SUM(B138:B149)</f>
        <v>49449100</v>
      </c>
      <c r="C136" s="8">
        <f>SUM(C138:C149)</f>
        <v>5916701.6800000006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0" t="s">
        <v>8</v>
      </c>
      <c r="B138" s="570">
        <v>21797512</v>
      </c>
      <c r="C138" s="570">
        <v>3534013.84</v>
      </c>
    </row>
    <row r="139" spans="1:3" s="12" customFormat="1" x14ac:dyDescent="0.25">
      <c r="A139" s="10" t="s">
        <v>112</v>
      </c>
      <c r="B139" s="570">
        <v>3300</v>
      </c>
      <c r="C139" s="570">
        <v>250</v>
      </c>
    </row>
    <row r="140" spans="1:3" s="12" customFormat="1" x14ac:dyDescent="0.25">
      <c r="A140" s="10" t="s">
        <v>9</v>
      </c>
      <c r="B140" s="570">
        <v>6573788</v>
      </c>
      <c r="C140" s="570">
        <v>1066055.8600000001</v>
      </c>
    </row>
    <row r="141" spans="1:3" s="12" customFormat="1" x14ac:dyDescent="0.25">
      <c r="A141" s="10" t="s">
        <v>10</v>
      </c>
      <c r="B141" s="570">
        <v>67100</v>
      </c>
      <c r="C141" s="570">
        <v>6586.23</v>
      </c>
    </row>
    <row r="142" spans="1:3" s="12" customFormat="1" ht="30.75" customHeight="1" x14ac:dyDescent="0.25">
      <c r="A142" s="10" t="s">
        <v>14</v>
      </c>
      <c r="B142" s="570"/>
      <c r="C142" s="570"/>
    </row>
    <row r="143" spans="1:3" s="12" customFormat="1" ht="18" customHeight="1" x14ac:dyDescent="0.25">
      <c r="A143" s="10" t="s">
        <v>30</v>
      </c>
      <c r="B143" s="570">
        <v>275001</v>
      </c>
      <c r="C143" s="570">
        <v>70748.55</v>
      </c>
    </row>
    <row r="144" spans="1:3" s="12" customFormat="1" ht="18" customHeight="1" x14ac:dyDescent="0.25">
      <c r="A144" s="13" t="s">
        <v>11</v>
      </c>
      <c r="B144" s="588">
        <v>330500</v>
      </c>
      <c r="C144" s="570">
        <v>1780</v>
      </c>
    </row>
    <row r="145" spans="1:3" s="12" customFormat="1" ht="18" customHeight="1" x14ac:dyDescent="0.25">
      <c r="A145" s="10" t="s">
        <v>12</v>
      </c>
      <c r="B145" s="570">
        <v>3774167</v>
      </c>
      <c r="C145" s="570">
        <v>128866</v>
      </c>
    </row>
    <row r="146" spans="1:3" s="12" customFormat="1" ht="18" customHeight="1" x14ac:dyDescent="0.25">
      <c r="A146" s="13" t="s">
        <v>72</v>
      </c>
      <c r="B146" s="588">
        <v>114834</v>
      </c>
      <c r="C146" s="12">
        <v>0</v>
      </c>
    </row>
    <row r="147" spans="1:3" s="12" customFormat="1" ht="17.25" customHeight="1" x14ac:dyDescent="0.25">
      <c r="A147" s="10" t="s">
        <v>5</v>
      </c>
      <c r="B147" s="570">
        <v>77620</v>
      </c>
      <c r="C147" s="570"/>
    </row>
    <row r="148" spans="1:3" s="12" customFormat="1" ht="25.5" x14ac:dyDescent="0.25">
      <c r="A148" s="10" t="s">
        <v>6</v>
      </c>
      <c r="B148" s="570">
        <v>1309651</v>
      </c>
      <c r="C148" s="570">
        <v>61948</v>
      </c>
    </row>
    <row r="149" spans="1:3" s="12" customFormat="1" ht="25.5" x14ac:dyDescent="0.25">
      <c r="A149" s="10" t="s">
        <v>7</v>
      </c>
      <c r="B149" s="570">
        <v>15125627</v>
      </c>
      <c r="C149" s="570">
        <v>1046453.2</v>
      </c>
    </row>
    <row r="150" spans="1:3" s="12" customFormat="1" x14ac:dyDescent="0.25">
      <c r="A150" s="14"/>
      <c r="B150" s="14"/>
      <c r="C150" s="14"/>
    </row>
    <row r="151" spans="1:3" s="12" customFormat="1" x14ac:dyDescent="0.25">
      <c r="A151" s="21" t="s">
        <v>0</v>
      </c>
      <c r="B151" s="21" t="s">
        <v>2</v>
      </c>
      <c r="C151" s="21" t="s">
        <v>3</v>
      </c>
    </row>
    <row r="152" spans="1:3" s="12" customFormat="1" x14ac:dyDescent="0.25">
      <c r="A152" s="21" t="s">
        <v>1</v>
      </c>
      <c r="B152" s="21">
        <v>2</v>
      </c>
      <c r="C152" s="21">
        <v>3</v>
      </c>
    </row>
    <row r="153" spans="1:3" s="12" customFormat="1" x14ac:dyDescent="0.25">
      <c r="A153" s="4" t="s">
        <v>27</v>
      </c>
      <c r="B153" s="76">
        <f>SUM(B155:B167)</f>
        <v>4446600</v>
      </c>
      <c r="C153" s="76">
        <f>SUM(C155:C167)</f>
        <v>666853.07000000007</v>
      </c>
    </row>
    <row r="154" spans="1:3" s="12" customFormat="1" x14ac:dyDescent="0.25">
      <c r="A154" s="23" t="s">
        <v>4</v>
      </c>
      <c r="B154" s="77"/>
      <c r="C154" s="77"/>
    </row>
    <row r="155" spans="1:3" s="12" customFormat="1" x14ac:dyDescent="0.25">
      <c r="A155" s="264" t="s">
        <v>8</v>
      </c>
      <c r="B155" s="570">
        <v>1930000</v>
      </c>
      <c r="C155" s="570">
        <v>352359.54000000004</v>
      </c>
    </row>
    <row r="156" spans="1:3" s="12" customFormat="1" ht="23.25" x14ac:dyDescent="0.25">
      <c r="A156" s="264" t="s">
        <v>140</v>
      </c>
      <c r="B156" s="570"/>
      <c r="C156" s="570"/>
    </row>
    <row r="157" spans="1:3" s="12" customFormat="1" x14ac:dyDescent="0.25">
      <c r="A157" s="264" t="s">
        <v>83</v>
      </c>
      <c r="B157" s="570">
        <v>5000</v>
      </c>
      <c r="C157" s="570"/>
    </row>
    <row r="158" spans="1:3" s="12" customFormat="1" x14ac:dyDescent="0.25">
      <c r="A158" s="264" t="s">
        <v>9</v>
      </c>
      <c r="B158" s="570">
        <v>580500</v>
      </c>
      <c r="C158" s="570">
        <v>106412.53</v>
      </c>
    </row>
    <row r="159" spans="1:3" s="12" customFormat="1" x14ac:dyDescent="0.25">
      <c r="A159" s="264" t="s">
        <v>10</v>
      </c>
      <c r="B159" s="570">
        <v>10700</v>
      </c>
      <c r="C159" s="570">
        <v>25</v>
      </c>
    </row>
    <row r="160" spans="1:3" s="12" customFormat="1" x14ac:dyDescent="0.25">
      <c r="A160" s="264" t="s">
        <v>15</v>
      </c>
      <c r="B160" s="570"/>
      <c r="C160" s="570"/>
    </row>
    <row r="161" spans="1:3" s="12" customFormat="1" ht="23.25" x14ac:dyDescent="0.25">
      <c r="A161" s="264" t="s">
        <v>14</v>
      </c>
      <c r="B161" s="570"/>
      <c r="C161" s="570"/>
    </row>
    <row r="162" spans="1:3" s="12" customFormat="1" x14ac:dyDescent="0.25">
      <c r="A162" s="264" t="s">
        <v>11</v>
      </c>
      <c r="B162" s="570">
        <v>28000</v>
      </c>
      <c r="C162" s="570"/>
    </row>
    <row r="163" spans="1:3" s="12" customFormat="1" x14ac:dyDescent="0.25">
      <c r="A163" s="264" t="s">
        <v>12</v>
      </c>
      <c r="B163" s="570">
        <v>1755900</v>
      </c>
      <c r="C163" s="570">
        <v>179128</v>
      </c>
    </row>
    <row r="164" spans="1:3" s="12" customFormat="1" x14ac:dyDescent="0.25">
      <c r="A164" s="264" t="s">
        <v>74</v>
      </c>
      <c r="B164" s="570"/>
      <c r="C164" s="570"/>
    </row>
    <row r="165" spans="1:3" s="12" customFormat="1" x14ac:dyDescent="0.25">
      <c r="A165" s="265" t="s">
        <v>5</v>
      </c>
      <c r="B165" s="570">
        <v>130000</v>
      </c>
      <c r="C165" s="570">
        <v>28928</v>
      </c>
    </row>
    <row r="166" spans="1:3" s="12" customFormat="1" ht="25.5" x14ac:dyDescent="0.25">
      <c r="A166" s="265" t="s">
        <v>6</v>
      </c>
      <c r="B166" s="570"/>
      <c r="C166" s="570"/>
    </row>
    <row r="167" spans="1:3" s="12" customFormat="1" ht="25.5" x14ac:dyDescent="0.25">
      <c r="A167" s="265" t="s">
        <v>7</v>
      </c>
      <c r="B167" s="570">
        <v>6500</v>
      </c>
      <c r="C167" s="570"/>
    </row>
    <row r="168" spans="1:3" s="12" customFormat="1" x14ac:dyDescent="0.25">
      <c r="A168" s="287"/>
      <c r="B168" s="329"/>
      <c r="C168" s="329"/>
    </row>
    <row r="169" spans="1:3" s="12" customFormat="1" x14ac:dyDescent="0.25">
      <c r="A169" s="14"/>
      <c r="B169" s="329"/>
      <c r="C169" s="329"/>
    </row>
    <row r="170" spans="1:3" s="12" customFormat="1" x14ac:dyDescent="0.25">
      <c r="A170" s="15" t="s">
        <v>0</v>
      </c>
      <c r="B170" s="15" t="s">
        <v>2</v>
      </c>
      <c r="C170" s="15" t="s">
        <v>3</v>
      </c>
    </row>
    <row r="171" spans="1:3" s="12" customFormat="1" x14ac:dyDescent="0.25">
      <c r="A171" s="15" t="s">
        <v>1</v>
      </c>
      <c r="B171" s="15">
        <v>2</v>
      </c>
      <c r="C171" s="15">
        <v>3</v>
      </c>
    </row>
    <row r="172" spans="1:3" s="12" customFormat="1" x14ac:dyDescent="0.25">
      <c r="A172" s="3" t="s">
        <v>28</v>
      </c>
      <c r="B172" s="436">
        <f>SUM(B174:B185)</f>
        <v>23954700</v>
      </c>
      <c r="C172" s="436">
        <f>SUM(C174:C185)</f>
        <v>3653717.87</v>
      </c>
    </row>
    <row r="173" spans="1:3" s="12" customFormat="1" x14ac:dyDescent="0.25">
      <c r="A173" s="10" t="s">
        <v>4</v>
      </c>
      <c r="B173" s="259"/>
      <c r="C173" s="259"/>
    </row>
    <row r="174" spans="1:3" s="12" customFormat="1" x14ac:dyDescent="0.25">
      <c r="A174" s="576" t="s">
        <v>8</v>
      </c>
      <c r="B174" s="591">
        <v>14873000</v>
      </c>
      <c r="C174" s="591">
        <v>2445630.84</v>
      </c>
    </row>
    <row r="175" spans="1:3" s="12" customFormat="1" x14ac:dyDescent="0.25">
      <c r="A175" s="576" t="s">
        <v>95</v>
      </c>
      <c r="B175" s="591">
        <v>20000</v>
      </c>
      <c r="C175" s="591">
        <v>1237.95</v>
      </c>
    </row>
    <row r="176" spans="1:3" s="12" customFormat="1" x14ac:dyDescent="0.25">
      <c r="A176" s="576" t="s">
        <v>13</v>
      </c>
      <c r="B176" s="591"/>
      <c r="C176" s="591"/>
    </row>
    <row r="177" spans="1:3" s="12" customFormat="1" x14ac:dyDescent="0.25">
      <c r="A177" s="576" t="s">
        <v>9</v>
      </c>
      <c r="B177" s="591">
        <v>4497500</v>
      </c>
      <c r="C177" s="591">
        <v>731685.08</v>
      </c>
    </row>
    <row r="178" spans="1:3" s="12" customFormat="1" x14ac:dyDescent="0.25">
      <c r="A178" s="576" t="s">
        <v>10</v>
      </c>
      <c r="B178" s="591"/>
      <c r="C178" s="591"/>
    </row>
    <row r="179" spans="1:3" s="12" customFormat="1" ht="23.25" x14ac:dyDescent="0.25">
      <c r="A179" s="576" t="s">
        <v>14</v>
      </c>
      <c r="B179" s="591"/>
      <c r="C179" s="591"/>
    </row>
    <row r="180" spans="1:3" s="12" customFormat="1" x14ac:dyDescent="0.25">
      <c r="A180" s="576" t="s">
        <v>11</v>
      </c>
      <c r="B180" s="591">
        <v>330000</v>
      </c>
      <c r="C180" s="591"/>
    </row>
    <row r="181" spans="1:3" s="12" customFormat="1" x14ac:dyDescent="0.25">
      <c r="A181" s="576" t="s">
        <v>12</v>
      </c>
      <c r="B181" s="591">
        <v>405000</v>
      </c>
      <c r="C181" s="591">
        <v>56564</v>
      </c>
    </row>
    <row r="182" spans="1:3" s="12" customFormat="1" x14ac:dyDescent="0.25">
      <c r="A182" s="576" t="s">
        <v>72</v>
      </c>
      <c r="B182" s="591">
        <v>60000</v>
      </c>
      <c r="C182" s="591"/>
    </row>
    <row r="183" spans="1:3" s="12" customFormat="1" x14ac:dyDescent="0.25">
      <c r="A183" s="575" t="s">
        <v>5</v>
      </c>
      <c r="B183" s="591">
        <v>0</v>
      </c>
      <c r="C183" s="591">
        <v>0</v>
      </c>
    </row>
    <row r="184" spans="1:3" s="12" customFormat="1" ht="25.5" x14ac:dyDescent="0.25">
      <c r="A184" s="575" t="s">
        <v>6</v>
      </c>
      <c r="B184" s="591">
        <v>890700</v>
      </c>
      <c r="C184" s="591"/>
    </row>
    <row r="185" spans="1:3" s="12" customFormat="1" ht="25.5" x14ac:dyDescent="0.25">
      <c r="A185" s="575" t="s">
        <v>7</v>
      </c>
      <c r="B185" s="591">
        <v>2878500</v>
      </c>
      <c r="C185" s="591">
        <v>418600</v>
      </c>
    </row>
    <row r="186" spans="1:3" s="12" customFormat="1" x14ac:dyDescent="0.25">
      <c r="A186" s="14"/>
      <c r="B186" s="14"/>
      <c r="C186" s="14"/>
    </row>
    <row r="187" spans="1:3" s="12" customFormat="1" x14ac:dyDescent="0.25">
      <c r="A187" s="15" t="s">
        <v>0</v>
      </c>
      <c r="B187" s="15" t="s">
        <v>2</v>
      </c>
      <c r="C187" s="15" t="s">
        <v>3</v>
      </c>
    </row>
    <row r="188" spans="1:3" s="12" customFormat="1" x14ac:dyDescent="0.25">
      <c r="A188" s="15" t="s">
        <v>1</v>
      </c>
      <c r="B188" s="15">
        <v>2</v>
      </c>
      <c r="C188" s="15">
        <v>3</v>
      </c>
    </row>
    <row r="189" spans="1:3" s="12" customFormat="1" x14ac:dyDescent="0.25">
      <c r="A189" s="3" t="s">
        <v>29</v>
      </c>
      <c r="B189" s="8">
        <f>SUM(B191:B204)</f>
        <v>29915900</v>
      </c>
      <c r="C189" s="8">
        <f>SUM(C191:C204)</f>
        <v>2668487.5299999998</v>
      </c>
    </row>
    <row r="190" spans="1:3" s="12" customFormat="1" x14ac:dyDescent="0.25">
      <c r="A190" s="10" t="s">
        <v>4</v>
      </c>
      <c r="B190" s="11"/>
      <c r="C190" s="11">
        <v>0</v>
      </c>
    </row>
    <row r="191" spans="1:3" s="12" customFormat="1" x14ac:dyDescent="0.25">
      <c r="A191" s="579" t="s">
        <v>8</v>
      </c>
      <c r="B191" s="591">
        <v>11066053.75</v>
      </c>
      <c r="C191" s="591">
        <v>1838781.46</v>
      </c>
    </row>
    <row r="192" spans="1:3" s="12" customFormat="1" ht="23.25" x14ac:dyDescent="0.25">
      <c r="A192" s="579" t="s">
        <v>76</v>
      </c>
      <c r="B192" s="591">
        <v>50035.68</v>
      </c>
      <c r="C192" s="591"/>
    </row>
    <row r="193" spans="1:3" s="12" customFormat="1" ht="23.25" x14ac:dyDescent="0.25">
      <c r="A193" s="579" t="s">
        <v>133</v>
      </c>
      <c r="B193" s="591">
        <v>18962.34</v>
      </c>
      <c r="C193" s="591"/>
    </row>
    <row r="194" spans="1:3" s="12" customFormat="1" x14ac:dyDescent="0.25">
      <c r="A194" s="579" t="s">
        <v>9</v>
      </c>
      <c r="B194" s="591">
        <v>3341948.23</v>
      </c>
      <c r="C194" s="591">
        <v>550480.05000000005</v>
      </c>
    </row>
    <row r="195" spans="1:3" s="12" customFormat="1" x14ac:dyDescent="0.25">
      <c r="A195" s="579" t="s">
        <v>10</v>
      </c>
      <c r="B195" s="591">
        <v>32600</v>
      </c>
      <c r="C195" s="591">
        <v>5931.82</v>
      </c>
    </row>
    <row r="196" spans="1:3" s="12" customFormat="1" ht="23.25" x14ac:dyDescent="0.25">
      <c r="A196" s="579" t="s">
        <v>49</v>
      </c>
      <c r="B196" s="591">
        <v>5000</v>
      </c>
      <c r="C196" s="591"/>
    </row>
    <row r="197" spans="1:3" s="12" customFormat="1" x14ac:dyDescent="0.25">
      <c r="A197" s="386" t="s">
        <v>15</v>
      </c>
      <c r="B197" s="591">
        <v>228000</v>
      </c>
      <c r="C197" s="591"/>
    </row>
    <row r="198" spans="1:3" s="12" customFormat="1" x14ac:dyDescent="0.25">
      <c r="A198" s="386" t="s">
        <v>16</v>
      </c>
      <c r="B198" s="591">
        <v>399048</v>
      </c>
      <c r="C198" s="591"/>
    </row>
    <row r="199" spans="1:3" s="12" customFormat="1" x14ac:dyDescent="0.25">
      <c r="A199" s="579" t="s">
        <v>11</v>
      </c>
      <c r="B199" s="591">
        <v>397000</v>
      </c>
      <c r="C199" s="591">
        <v>85725</v>
      </c>
    </row>
    <row r="200" spans="1:3" s="12" customFormat="1" x14ac:dyDescent="0.25">
      <c r="A200" s="579" t="s">
        <v>12</v>
      </c>
      <c r="B200" s="591">
        <v>9140200</v>
      </c>
      <c r="C200" s="591">
        <v>131860</v>
      </c>
    </row>
    <row r="201" spans="1:3" s="12" customFormat="1" x14ac:dyDescent="0.25">
      <c r="A201" s="580" t="s">
        <v>72</v>
      </c>
      <c r="B201" s="591">
        <v>45000</v>
      </c>
      <c r="C201" s="591"/>
    </row>
    <row r="202" spans="1:3" s="12" customFormat="1" x14ac:dyDescent="0.25">
      <c r="A202" s="579" t="s">
        <v>5</v>
      </c>
      <c r="B202" s="591">
        <v>60000</v>
      </c>
      <c r="C202" s="591">
        <v>2094</v>
      </c>
    </row>
    <row r="203" spans="1:3" s="12" customFormat="1" ht="25.5" x14ac:dyDescent="0.25">
      <c r="A203" s="578" t="s">
        <v>6</v>
      </c>
      <c r="B203" s="591">
        <v>100000</v>
      </c>
      <c r="C203" s="591">
        <v>25800</v>
      </c>
    </row>
    <row r="204" spans="1:3" s="12" customFormat="1" ht="21" customHeight="1" x14ac:dyDescent="0.25">
      <c r="A204" s="386" t="s">
        <v>7</v>
      </c>
      <c r="B204" s="591">
        <v>5032052</v>
      </c>
      <c r="C204" s="591">
        <v>27815.200000000001</v>
      </c>
    </row>
    <row r="205" spans="1:3" s="12" customFormat="1" x14ac:dyDescent="0.25">
      <c r="A205" s="14"/>
      <c r="B205" s="14"/>
      <c r="C205" s="14"/>
    </row>
    <row r="206" spans="1:3" s="12" customFormat="1" x14ac:dyDescent="0.25">
      <c r="A206" s="15" t="s">
        <v>0</v>
      </c>
      <c r="B206" s="15" t="s">
        <v>2</v>
      </c>
      <c r="C206" s="15" t="s">
        <v>3</v>
      </c>
    </row>
    <row r="207" spans="1:3" s="12" customFormat="1" x14ac:dyDescent="0.25">
      <c r="A207" s="15" t="s">
        <v>1</v>
      </c>
      <c r="B207" s="15">
        <v>2</v>
      </c>
      <c r="C207" s="15">
        <v>3</v>
      </c>
    </row>
    <row r="208" spans="1:3" s="12" customFormat="1" ht="25.5" x14ac:dyDescent="0.25">
      <c r="A208" s="3" t="s">
        <v>34</v>
      </c>
      <c r="B208" s="548">
        <f>SUM(B210:B226)</f>
        <v>45155200</v>
      </c>
      <c r="C208" s="548">
        <f>SUM(C210:C226)</f>
        <v>6333588.9499999993</v>
      </c>
    </row>
    <row r="209" spans="1:3" s="12" customFormat="1" x14ac:dyDescent="0.25">
      <c r="A209" s="10" t="s">
        <v>4</v>
      </c>
      <c r="B209" s="548"/>
      <c r="C209" s="548"/>
    </row>
    <row r="210" spans="1:3" s="12" customFormat="1" x14ac:dyDescent="0.25">
      <c r="A210" s="13" t="s">
        <v>8</v>
      </c>
      <c r="B210" s="548">
        <v>29142300</v>
      </c>
      <c r="C210" s="548">
        <v>4623819.34</v>
      </c>
    </row>
    <row r="211" spans="1:3" s="12" customFormat="1" x14ac:dyDescent="0.25">
      <c r="A211" s="13" t="s">
        <v>13</v>
      </c>
      <c r="B211" s="548">
        <v>8400</v>
      </c>
      <c r="C211" s="548"/>
    </row>
    <row r="212" spans="1:3" s="12" customFormat="1" ht="17.25" customHeight="1" x14ac:dyDescent="0.25">
      <c r="A212" s="13" t="s">
        <v>119</v>
      </c>
      <c r="B212" s="548">
        <v>60000</v>
      </c>
      <c r="C212" s="548"/>
    </row>
    <row r="213" spans="1:3" s="12" customFormat="1" x14ac:dyDescent="0.25">
      <c r="A213" s="13" t="s">
        <v>9</v>
      </c>
      <c r="B213" s="548">
        <v>8801000</v>
      </c>
      <c r="C213" s="548">
        <v>1386869.6099999999</v>
      </c>
    </row>
    <row r="214" spans="1:3" s="12" customFormat="1" x14ac:dyDescent="0.25">
      <c r="A214" s="13" t="s">
        <v>157</v>
      </c>
      <c r="B214" s="548">
        <v>50400</v>
      </c>
      <c r="C214" s="548"/>
    </row>
    <row r="215" spans="1:3" s="12" customFormat="1" x14ac:dyDescent="0.25">
      <c r="A215" s="13" t="s">
        <v>10</v>
      </c>
      <c r="B215" s="548">
        <v>19500</v>
      </c>
      <c r="C215" s="548">
        <v>3250</v>
      </c>
    </row>
    <row r="216" spans="1:3" s="12" customFormat="1" x14ac:dyDescent="0.25">
      <c r="A216" s="13" t="s">
        <v>15</v>
      </c>
      <c r="B216" s="548">
        <v>10700</v>
      </c>
      <c r="C216" s="548">
        <v>633.95000000000005</v>
      </c>
    </row>
    <row r="217" spans="1:3" s="12" customFormat="1" x14ac:dyDescent="0.25">
      <c r="A217" s="13" t="s">
        <v>33</v>
      </c>
      <c r="B217" s="548"/>
      <c r="C217" s="548"/>
    </row>
    <row r="218" spans="1:3" s="12" customFormat="1" x14ac:dyDescent="0.25">
      <c r="A218" s="13" t="s">
        <v>11</v>
      </c>
      <c r="B218" s="548">
        <v>200000</v>
      </c>
      <c r="C218" s="548">
        <v>60847</v>
      </c>
    </row>
    <row r="219" spans="1:3" s="12" customFormat="1" x14ac:dyDescent="0.25">
      <c r="A219" s="13" t="s">
        <v>12</v>
      </c>
      <c r="B219" s="548">
        <v>991200</v>
      </c>
      <c r="C219" s="548">
        <v>240881.27</v>
      </c>
    </row>
    <row r="220" spans="1:3" s="12" customFormat="1" x14ac:dyDescent="0.25">
      <c r="A220" s="13" t="s">
        <v>72</v>
      </c>
      <c r="B220" s="548">
        <v>100000</v>
      </c>
      <c r="C220" s="548"/>
    </row>
    <row r="221" spans="1:3" s="12" customFormat="1" x14ac:dyDescent="0.25">
      <c r="A221" s="10" t="s">
        <v>5</v>
      </c>
      <c r="B221" s="548"/>
      <c r="C221" s="548"/>
    </row>
    <row r="222" spans="1:3" s="12" customFormat="1" ht="25.5" x14ac:dyDescent="0.25">
      <c r="A222" s="10" t="s">
        <v>6</v>
      </c>
      <c r="B222" s="548">
        <v>1118000</v>
      </c>
      <c r="C222" s="548"/>
    </row>
    <row r="223" spans="1:3" s="12" customFormat="1" ht="25.5" x14ac:dyDescent="0.25">
      <c r="A223" s="10" t="s">
        <v>7</v>
      </c>
      <c r="B223" s="548">
        <v>4607300</v>
      </c>
      <c r="C223" s="548">
        <v>9387.7799999999988</v>
      </c>
    </row>
    <row r="224" spans="1:3" s="12" customFormat="1" x14ac:dyDescent="0.25">
      <c r="A224" s="6" t="s">
        <v>37</v>
      </c>
      <c r="B224" s="548">
        <v>24300</v>
      </c>
      <c r="C224" s="570"/>
    </row>
    <row r="225" spans="1:3" s="12" customFormat="1" x14ac:dyDescent="0.25">
      <c r="A225" s="6" t="s">
        <v>121</v>
      </c>
      <c r="B225" s="548">
        <v>17100</v>
      </c>
      <c r="C225" s="548">
        <v>6800</v>
      </c>
    </row>
    <row r="226" spans="1:3" s="12" customFormat="1" x14ac:dyDescent="0.25">
      <c r="A226" s="6" t="s">
        <v>120</v>
      </c>
      <c r="B226" s="548">
        <v>5000</v>
      </c>
      <c r="C226" s="570">
        <v>1100</v>
      </c>
    </row>
    <row r="227" spans="1:3" s="12" customFormat="1" x14ac:dyDescent="0.25">
      <c r="A227" s="14"/>
      <c r="B227" s="14"/>
      <c r="C227" s="14"/>
    </row>
    <row r="228" spans="1:3" s="12" customFormat="1" x14ac:dyDescent="0.25">
      <c r="A228" s="15" t="s">
        <v>0</v>
      </c>
      <c r="B228" s="15" t="s">
        <v>2</v>
      </c>
      <c r="C228" s="15" t="s">
        <v>3</v>
      </c>
    </row>
    <row r="229" spans="1:3" s="12" customFormat="1" x14ac:dyDescent="0.25">
      <c r="A229" s="15" t="s">
        <v>1</v>
      </c>
      <c r="B229" s="15">
        <v>2</v>
      </c>
      <c r="C229" s="15">
        <v>3</v>
      </c>
    </row>
    <row r="230" spans="1:3" s="12" customFormat="1" ht="25.5" x14ac:dyDescent="0.25">
      <c r="A230" s="3" t="s">
        <v>39</v>
      </c>
      <c r="B230" s="8">
        <f>SUM(B232:B246)</f>
        <v>41644300</v>
      </c>
      <c r="C230" s="8">
        <f>SUM(C232:C245)</f>
        <v>5473661.9500000002</v>
      </c>
    </row>
    <row r="231" spans="1:3" s="12" customFormat="1" x14ac:dyDescent="0.25">
      <c r="A231" s="10" t="s">
        <v>4</v>
      </c>
      <c r="B231" s="11"/>
      <c r="C231" s="11"/>
    </row>
    <row r="232" spans="1:3" s="12" customFormat="1" x14ac:dyDescent="0.25">
      <c r="A232" s="579" t="s">
        <v>8</v>
      </c>
      <c r="B232" s="593">
        <v>26378700</v>
      </c>
      <c r="C232" s="595">
        <v>4059425.72</v>
      </c>
    </row>
    <row r="233" spans="1:3" s="12" customFormat="1" x14ac:dyDescent="0.25">
      <c r="A233" s="579" t="s">
        <v>66</v>
      </c>
      <c r="B233" s="593">
        <v>68400</v>
      </c>
      <c r="C233" s="595"/>
    </row>
    <row r="234" spans="1:3" s="12" customFormat="1" x14ac:dyDescent="0.25">
      <c r="A234" s="579" t="s">
        <v>103</v>
      </c>
      <c r="B234" s="594"/>
      <c r="C234" s="595"/>
    </row>
    <row r="235" spans="1:3" s="12" customFormat="1" x14ac:dyDescent="0.25">
      <c r="A235" s="579" t="s">
        <v>9</v>
      </c>
      <c r="B235" s="593">
        <v>7966400</v>
      </c>
      <c r="C235" s="595">
        <v>1222310.23</v>
      </c>
    </row>
    <row r="236" spans="1:3" s="12" customFormat="1" x14ac:dyDescent="0.25">
      <c r="A236" s="579" t="s">
        <v>10</v>
      </c>
      <c r="B236" s="594">
        <v>111000</v>
      </c>
      <c r="C236" s="595">
        <v>9749.15</v>
      </c>
    </row>
    <row r="237" spans="1:3" s="12" customFormat="1" x14ac:dyDescent="0.25">
      <c r="A237" s="579" t="s">
        <v>15</v>
      </c>
      <c r="B237" s="593">
        <v>154600</v>
      </c>
      <c r="C237" s="595"/>
    </row>
    <row r="238" spans="1:3" s="12" customFormat="1" ht="23.25" x14ac:dyDescent="0.25">
      <c r="A238" s="579" t="s">
        <v>14</v>
      </c>
      <c r="B238" s="594"/>
      <c r="C238" s="595"/>
    </row>
    <row r="239" spans="1:3" s="12" customFormat="1" x14ac:dyDescent="0.25">
      <c r="A239" s="579" t="s">
        <v>11</v>
      </c>
      <c r="B239" s="593">
        <v>1175600</v>
      </c>
      <c r="C239" s="595">
        <v>21634</v>
      </c>
    </row>
    <row r="240" spans="1:3" s="12" customFormat="1" x14ac:dyDescent="0.25">
      <c r="A240" s="579" t="s">
        <v>12</v>
      </c>
      <c r="B240" s="593">
        <v>2533700</v>
      </c>
      <c r="C240" s="595">
        <v>148616.85</v>
      </c>
    </row>
    <row r="241" spans="1:3" s="12" customFormat="1" x14ac:dyDescent="0.25">
      <c r="A241" s="579" t="s">
        <v>72</v>
      </c>
      <c r="B241" s="593"/>
      <c r="C241" s="595"/>
    </row>
    <row r="242" spans="1:3" s="12" customFormat="1" x14ac:dyDescent="0.25">
      <c r="A242" s="579" t="s">
        <v>148</v>
      </c>
      <c r="B242" s="593"/>
      <c r="C242" s="595"/>
    </row>
    <row r="243" spans="1:3" s="12" customFormat="1" x14ac:dyDescent="0.25">
      <c r="A243" s="580" t="s">
        <v>5</v>
      </c>
      <c r="B243" s="593">
        <v>57600</v>
      </c>
      <c r="C243" s="595">
        <v>11926</v>
      </c>
    </row>
    <row r="244" spans="1:3" s="12" customFormat="1" ht="25.5" x14ac:dyDescent="0.25">
      <c r="A244" s="580" t="s">
        <v>6</v>
      </c>
      <c r="B244" s="593">
        <v>643000</v>
      </c>
      <c r="C244" s="595"/>
    </row>
    <row r="245" spans="1:3" s="12" customFormat="1" ht="25.5" x14ac:dyDescent="0.25">
      <c r="A245" s="580" t="s">
        <v>7</v>
      </c>
      <c r="B245" s="593">
        <v>2555300</v>
      </c>
      <c r="C245" s="595"/>
    </row>
    <row r="246" spans="1:3" s="12" customFormat="1" x14ac:dyDescent="0.25">
      <c r="A246" s="14"/>
      <c r="B246" s="14"/>
      <c r="C246" s="14"/>
    </row>
    <row r="247" spans="1:3" s="12" customFormat="1" x14ac:dyDescent="0.25">
      <c r="A247" s="27" t="s">
        <v>0</v>
      </c>
      <c r="B247" s="27" t="s">
        <v>2</v>
      </c>
      <c r="C247" s="27" t="s">
        <v>3</v>
      </c>
    </row>
    <row r="248" spans="1:3" s="12" customFormat="1" ht="15.75" thickBot="1" x14ac:dyDescent="0.3">
      <c r="A248" s="27" t="s">
        <v>1</v>
      </c>
      <c r="B248" s="28" t="s">
        <v>40</v>
      </c>
      <c r="C248" s="28" t="s">
        <v>41</v>
      </c>
    </row>
    <row r="249" spans="1:3" s="12" customFormat="1" x14ac:dyDescent="0.25">
      <c r="A249" s="29" t="s">
        <v>42</v>
      </c>
      <c r="B249" s="81">
        <f>SUM(B251:B265)</f>
        <v>90627700</v>
      </c>
      <c r="C249" s="81">
        <f>SUM(C251:C265)</f>
        <v>6852701.8299999991</v>
      </c>
    </row>
    <row r="250" spans="1:3" s="12" customFormat="1" x14ac:dyDescent="0.25">
      <c r="A250" s="31" t="s">
        <v>4</v>
      </c>
      <c r="B250" s="82"/>
      <c r="C250" s="82"/>
    </row>
    <row r="251" spans="1:3" s="12" customFormat="1" x14ac:dyDescent="0.25">
      <c r="A251" s="566" t="s">
        <v>8</v>
      </c>
      <c r="B251" s="593">
        <v>32570735</v>
      </c>
      <c r="C251" s="593">
        <v>5325282.7799999993</v>
      </c>
    </row>
    <row r="252" spans="1:3" s="12" customFormat="1" x14ac:dyDescent="0.25">
      <c r="A252" s="566" t="s">
        <v>13</v>
      </c>
      <c r="B252" s="593">
        <v>325000</v>
      </c>
      <c r="C252" s="593">
        <v>0</v>
      </c>
    </row>
    <row r="253" spans="1:3" s="12" customFormat="1" x14ac:dyDescent="0.25">
      <c r="A253" s="566" t="s">
        <v>9</v>
      </c>
      <c r="B253" s="593">
        <v>9836965</v>
      </c>
      <c r="C253" s="593">
        <v>748565.49</v>
      </c>
    </row>
    <row r="254" spans="1:3" s="12" customFormat="1" x14ac:dyDescent="0.25">
      <c r="A254" s="566" t="s">
        <v>10</v>
      </c>
      <c r="B254" s="593">
        <v>400000</v>
      </c>
      <c r="C254" s="593">
        <v>97580.400000000009</v>
      </c>
    </row>
    <row r="255" spans="1:3" s="12" customFormat="1" ht="23.25" x14ac:dyDescent="0.25">
      <c r="A255" s="566" t="s">
        <v>124</v>
      </c>
      <c r="B255" s="593">
        <v>70000</v>
      </c>
      <c r="C255" s="593">
        <v>0</v>
      </c>
    </row>
    <row r="256" spans="1:3" s="12" customFormat="1" x14ac:dyDescent="0.25">
      <c r="A256" s="566" t="s">
        <v>15</v>
      </c>
      <c r="B256" s="593">
        <v>1317800</v>
      </c>
      <c r="C256" s="593">
        <v>55428.139999999992</v>
      </c>
    </row>
    <row r="257" spans="1:3" s="12" customFormat="1" x14ac:dyDescent="0.25">
      <c r="A257" s="566" t="s">
        <v>91</v>
      </c>
      <c r="B257" s="593">
        <v>130000</v>
      </c>
      <c r="C257" s="593">
        <v>0</v>
      </c>
    </row>
    <row r="258" spans="1:3" s="12" customFormat="1" x14ac:dyDescent="0.25">
      <c r="A258" s="566" t="s">
        <v>11</v>
      </c>
      <c r="B258" s="593">
        <v>2277300</v>
      </c>
      <c r="C258" s="593">
        <v>218702.8</v>
      </c>
    </row>
    <row r="259" spans="1:3" s="12" customFormat="1" x14ac:dyDescent="0.25">
      <c r="A259" s="566" t="s">
        <v>12</v>
      </c>
      <c r="B259" s="593">
        <v>28053200</v>
      </c>
      <c r="C259" s="593">
        <v>216764.14</v>
      </c>
    </row>
    <row r="260" spans="1:3" s="12" customFormat="1" ht="23.25" x14ac:dyDescent="0.25">
      <c r="A260" s="566" t="s">
        <v>125</v>
      </c>
      <c r="B260" s="593">
        <v>23000</v>
      </c>
      <c r="C260" s="593">
        <v>12829.73</v>
      </c>
    </row>
    <row r="261" spans="1:3" s="12" customFormat="1" ht="15" customHeight="1" x14ac:dyDescent="0.25">
      <c r="A261" s="566" t="s">
        <v>86</v>
      </c>
      <c r="B261" s="593">
        <v>2000</v>
      </c>
      <c r="C261" s="593">
        <v>3627.07</v>
      </c>
    </row>
    <row r="262" spans="1:3" s="12" customFormat="1" x14ac:dyDescent="0.25">
      <c r="A262" s="569"/>
      <c r="B262" s="593"/>
      <c r="C262" s="593"/>
    </row>
    <row r="263" spans="1:3" s="12" customFormat="1" x14ac:dyDescent="0.25">
      <c r="A263" s="568" t="s">
        <v>5</v>
      </c>
      <c r="B263" s="593">
        <v>151500</v>
      </c>
      <c r="C263" s="593">
        <v>26535</v>
      </c>
    </row>
    <row r="264" spans="1:3" s="12" customFormat="1" ht="25.5" x14ac:dyDescent="0.25">
      <c r="A264" s="565" t="s">
        <v>6</v>
      </c>
      <c r="B264" s="593">
        <v>11163200</v>
      </c>
      <c r="C264" s="593">
        <v>44144.68</v>
      </c>
    </row>
    <row r="265" spans="1:3" s="12" customFormat="1" ht="26.25" thickBot="1" x14ac:dyDescent="0.3">
      <c r="A265" s="567" t="s">
        <v>7</v>
      </c>
      <c r="B265" s="593">
        <v>4307000</v>
      </c>
      <c r="C265" s="593">
        <v>103241.60000000001</v>
      </c>
    </row>
    <row r="266" spans="1:3" s="12" customFormat="1" x14ac:dyDescent="0.25">
      <c r="A266" s="309"/>
      <c r="B266" s="300"/>
      <c r="C266" s="300"/>
    </row>
    <row r="267" spans="1:3" s="12" customFormat="1" x14ac:dyDescent="0.25">
      <c r="A267" s="27" t="s">
        <v>0</v>
      </c>
      <c r="B267" s="27" t="s">
        <v>2</v>
      </c>
      <c r="C267" s="27" t="s">
        <v>3</v>
      </c>
    </row>
    <row r="268" spans="1:3" s="12" customFormat="1" ht="15.75" thickBot="1" x14ac:dyDescent="0.3">
      <c r="A268" s="27" t="s">
        <v>1</v>
      </c>
      <c r="B268" s="28" t="s">
        <v>40</v>
      </c>
      <c r="C268" s="28" t="s">
        <v>41</v>
      </c>
    </row>
    <row r="269" spans="1:3" s="12" customFormat="1" x14ac:dyDescent="0.25">
      <c r="A269" s="42" t="s">
        <v>45</v>
      </c>
      <c r="B269" s="87">
        <f>SUM(B271:B282)</f>
        <v>112627000</v>
      </c>
      <c r="C269" s="87">
        <f>SUM(C271:C282)</f>
        <v>5970618.9900000002</v>
      </c>
    </row>
    <row r="270" spans="1:3" s="12" customFormat="1" x14ac:dyDescent="0.25">
      <c r="A270" s="44" t="s">
        <v>4</v>
      </c>
      <c r="B270" s="88"/>
      <c r="C270" s="88"/>
    </row>
    <row r="271" spans="1:3" s="12" customFormat="1" x14ac:dyDescent="0.25">
      <c r="A271" s="579" t="s">
        <v>8</v>
      </c>
      <c r="B271" s="538">
        <v>19151997</v>
      </c>
      <c r="C271" s="538">
        <v>2820665.79</v>
      </c>
    </row>
    <row r="272" spans="1:3" s="12" customFormat="1" x14ac:dyDescent="0.25">
      <c r="A272" s="579" t="s">
        <v>13</v>
      </c>
      <c r="B272" s="535"/>
      <c r="C272" s="535"/>
    </row>
    <row r="273" spans="1:3" s="12" customFormat="1" x14ac:dyDescent="0.25">
      <c r="A273" s="579" t="s">
        <v>9</v>
      </c>
      <c r="B273" s="535">
        <v>5783903</v>
      </c>
      <c r="C273" s="535">
        <v>573452.37</v>
      </c>
    </row>
    <row r="274" spans="1:3" s="12" customFormat="1" x14ac:dyDescent="0.25">
      <c r="A274" s="579" t="s">
        <v>10</v>
      </c>
      <c r="B274" s="535">
        <v>101100</v>
      </c>
      <c r="C274" s="535">
        <v>6272.82</v>
      </c>
    </row>
    <row r="275" spans="1:3" s="12" customFormat="1" ht="23.25" x14ac:dyDescent="0.25">
      <c r="A275" s="579" t="s">
        <v>14</v>
      </c>
      <c r="B275" s="535"/>
      <c r="C275" s="535"/>
    </row>
    <row r="276" spans="1:3" s="12" customFormat="1" x14ac:dyDescent="0.25">
      <c r="A276" s="579" t="s">
        <v>21</v>
      </c>
      <c r="B276" s="535">
        <v>342000</v>
      </c>
      <c r="C276" s="535">
        <v>41702.06</v>
      </c>
    </row>
    <row r="277" spans="1:3" s="12" customFormat="1" x14ac:dyDescent="0.25">
      <c r="A277" s="579" t="s">
        <v>11</v>
      </c>
      <c r="B277" s="535">
        <v>40466656</v>
      </c>
      <c r="C277" s="535">
        <v>1015829</v>
      </c>
    </row>
    <row r="278" spans="1:3" s="12" customFormat="1" x14ac:dyDescent="0.25">
      <c r="A278" s="579" t="s">
        <v>12</v>
      </c>
      <c r="B278" s="535">
        <v>7462972.7999999998</v>
      </c>
      <c r="C278" s="535">
        <v>1004423.4</v>
      </c>
    </row>
    <row r="279" spans="1:3" s="12" customFormat="1" x14ac:dyDescent="0.25">
      <c r="A279" s="579" t="s">
        <v>72</v>
      </c>
      <c r="B279" s="538">
        <v>65000</v>
      </c>
      <c r="C279" s="538">
        <v>6166.16</v>
      </c>
    </row>
    <row r="280" spans="1:3" s="12" customFormat="1" x14ac:dyDescent="0.25">
      <c r="A280" s="580" t="s">
        <v>5</v>
      </c>
      <c r="B280" s="535">
        <v>11211875.4</v>
      </c>
      <c r="C280" s="535">
        <v>9161</v>
      </c>
    </row>
    <row r="281" spans="1:3" s="12" customFormat="1" ht="25.5" x14ac:dyDescent="0.25">
      <c r="A281" s="580" t="s">
        <v>6</v>
      </c>
      <c r="B281" s="538">
        <v>23137000</v>
      </c>
      <c r="C281" s="538">
        <v>209324</v>
      </c>
    </row>
    <row r="282" spans="1:3" s="12" customFormat="1" ht="25.5" x14ac:dyDescent="0.25">
      <c r="A282" s="580" t="s">
        <v>7</v>
      </c>
      <c r="B282" s="535">
        <v>4904495.8</v>
      </c>
      <c r="C282" s="535">
        <v>283622.39</v>
      </c>
    </row>
    <row r="283" spans="1:3" s="12" customFormat="1" x14ac:dyDescent="0.25">
      <c r="A283" s="311"/>
      <c r="B283" s="312"/>
      <c r="C283" s="312"/>
    </row>
    <row r="284" spans="1:3" s="12" customFormat="1" x14ac:dyDescent="0.25">
      <c r="A284" s="27" t="s">
        <v>0</v>
      </c>
      <c r="B284" s="27" t="s">
        <v>2</v>
      </c>
      <c r="C284" s="27" t="s">
        <v>3</v>
      </c>
    </row>
    <row r="285" spans="1:3" s="12" customFormat="1" ht="15.75" thickBot="1" x14ac:dyDescent="0.3">
      <c r="A285" s="27" t="s">
        <v>1</v>
      </c>
      <c r="B285" s="28" t="s">
        <v>40</v>
      </c>
      <c r="C285" s="28" t="s">
        <v>41</v>
      </c>
    </row>
    <row r="286" spans="1:3" s="12" customFormat="1" x14ac:dyDescent="0.25">
      <c r="A286" s="3" t="s">
        <v>46</v>
      </c>
      <c r="B286" s="43">
        <f>SUM(B288:B299)</f>
        <v>13983500</v>
      </c>
      <c r="C286" s="43">
        <f>SUM(C288:C299)</f>
        <v>1406086.44</v>
      </c>
    </row>
    <row r="287" spans="1:3" s="12" customFormat="1" x14ac:dyDescent="0.25">
      <c r="A287" s="10" t="s">
        <v>4</v>
      </c>
      <c r="B287" s="50"/>
      <c r="C287" s="50"/>
    </row>
    <row r="288" spans="1:3" s="12" customFormat="1" x14ac:dyDescent="0.25">
      <c r="A288" s="13" t="s">
        <v>8</v>
      </c>
      <c r="B288" s="51">
        <v>7466513</v>
      </c>
      <c r="C288" s="51">
        <v>1038905.8699999999</v>
      </c>
    </row>
    <row r="289" spans="1:3" s="12" customFormat="1" x14ac:dyDescent="0.25">
      <c r="A289" s="13" t="s">
        <v>9</v>
      </c>
      <c r="B289" s="51">
        <v>2254887</v>
      </c>
      <c r="C289" s="51">
        <v>313749.57</v>
      </c>
    </row>
    <row r="290" spans="1:3" s="12" customFormat="1" x14ac:dyDescent="0.25">
      <c r="A290" s="13" t="s">
        <v>151</v>
      </c>
      <c r="B290" s="51">
        <v>12000</v>
      </c>
      <c r="C290" s="51">
        <v>0</v>
      </c>
    </row>
    <row r="291" spans="1:3" s="12" customFormat="1" x14ac:dyDescent="0.25">
      <c r="A291" s="13" t="s">
        <v>10</v>
      </c>
      <c r="B291" s="51">
        <v>65200</v>
      </c>
      <c r="C291" s="51">
        <v>9031</v>
      </c>
    </row>
    <row r="292" spans="1:3" s="12" customFormat="1" x14ac:dyDescent="0.25">
      <c r="A292" s="13" t="s">
        <v>44</v>
      </c>
      <c r="B292" s="51"/>
      <c r="C292" s="51"/>
    </row>
    <row r="293" spans="1:3" s="12" customFormat="1" x14ac:dyDescent="0.25">
      <c r="A293" s="13" t="s">
        <v>15</v>
      </c>
      <c r="B293" s="51">
        <v>134965.24</v>
      </c>
      <c r="C293" s="51"/>
    </row>
    <row r="294" spans="1:3" s="12" customFormat="1" x14ac:dyDescent="0.25">
      <c r="A294" s="13" t="s">
        <v>11</v>
      </c>
      <c r="B294" s="51">
        <v>309000</v>
      </c>
      <c r="C294" s="51"/>
    </row>
    <row r="295" spans="1:3" s="12" customFormat="1" x14ac:dyDescent="0.25">
      <c r="A295" s="13" t="s">
        <v>12</v>
      </c>
      <c r="B295" s="51">
        <v>1591070</v>
      </c>
      <c r="C295" s="51">
        <v>39000</v>
      </c>
    </row>
    <row r="296" spans="1:3" s="12" customFormat="1" x14ac:dyDescent="0.25">
      <c r="A296" s="13" t="s">
        <v>72</v>
      </c>
      <c r="B296" s="51">
        <v>9975</v>
      </c>
      <c r="C296" s="51"/>
    </row>
    <row r="297" spans="1:3" s="12" customFormat="1" x14ac:dyDescent="0.25">
      <c r="A297" s="10" t="s">
        <v>5</v>
      </c>
      <c r="B297" s="51"/>
      <c r="C297" s="51"/>
    </row>
    <row r="298" spans="1:3" s="12" customFormat="1" ht="25.5" x14ac:dyDescent="0.25">
      <c r="A298" s="10" t="s">
        <v>6</v>
      </c>
      <c r="B298" s="51">
        <v>1696000</v>
      </c>
      <c r="C298" s="51"/>
    </row>
    <row r="299" spans="1:3" s="12" customFormat="1" ht="25.5" x14ac:dyDescent="0.25">
      <c r="A299" s="10" t="s">
        <v>7</v>
      </c>
      <c r="B299" s="51">
        <v>443889.76</v>
      </c>
      <c r="C299" s="51">
        <v>5400</v>
      </c>
    </row>
    <row r="300" spans="1:3" s="12" customFormat="1" x14ac:dyDescent="0.25">
      <c r="A300" s="272"/>
      <c r="B300" s="313"/>
      <c r="C300" s="313"/>
    </row>
    <row r="301" spans="1:3" s="12" customFormat="1" x14ac:dyDescent="0.25">
      <c r="A301" s="27" t="s">
        <v>0</v>
      </c>
      <c r="B301" s="27" t="s">
        <v>2</v>
      </c>
      <c r="C301" s="27" t="s">
        <v>3</v>
      </c>
    </row>
    <row r="302" spans="1:3" s="12" customFormat="1" ht="15.75" thickBot="1" x14ac:dyDescent="0.3">
      <c r="A302" s="27" t="s">
        <v>1</v>
      </c>
      <c r="B302" s="28" t="s">
        <v>40</v>
      </c>
      <c r="C302" s="28" t="s">
        <v>41</v>
      </c>
    </row>
    <row r="303" spans="1:3" s="12" customFormat="1" x14ac:dyDescent="0.25">
      <c r="A303" s="29" t="s">
        <v>48</v>
      </c>
      <c r="B303" s="43">
        <f>SUM(B305:B317)</f>
        <v>19221700</v>
      </c>
      <c r="C303" s="43">
        <f>SUM(C305:C317)</f>
        <v>3248379.3899999997</v>
      </c>
    </row>
    <row r="304" spans="1:3" s="12" customFormat="1" x14ac:dyDescent="0.25">
      <c r="A304" s="55" t="s">
        <v>4</v>
      </c>
      <c r="B304" s="90"/>
      <c r="C304" s="90"/>
    </row>
    <row r="305" spans="1:3" s="12" customFormat="1" x14ac:dyDescent="0.25">
      <c r="A305" s="581" t="s">
        <v>8</v>
      </c>
      <c r="B305" s="51">
        <v>10622000</v>
      </c>
      <c r="C305" s="51">
        <v>1603765.86</v>
      </c>
    </row>
    <row r="306" spans="1:3" s="12" customFormat="1" ht="26.25" x14ac:dyDescent="0.25">
      <c r="A306" s="581" t="s">
        <v>84</v>
      </c>
      <c r="B306" s="51">
        <v>50000</v>
      </c>
      <c r="C306" s="51">
        <v>3448.44</v>
      </c>
    </row>
    <row r="307" spans="1:3" s="12" customFormat="1" x14ac:dyDescent="0.25">
      <c r="A307" s="582" t="s">
        <v>13</v>
      </c>
      <c r="B307" s="51">
        <v>15000</v>
      </c>
      <c r="C307" s="51"/>
    </row>
    <row r="308" spans="1:3" s="12" customFormat="1" x14ac:dyDescent="0.25">
      <c r="A308" s="581" t="s">
        <v>9</v>
      </c>
      <c r="B308" s="51">
        <v>3210000</v>
      </c>
      <c r="C308" s="51">
        <v>483129.33</v>
      </c>
    </row>
    <row r="309" spans="1:3" s="12" customFormat="1" x14ac:dyDescent="0.25">
      <c r="A309" s="581" t="s">
        <v>10</v>
      </c>
      <c r="B309" s="51">
        <v>90000</v>
      </c>
      <c r="C309" s="51">
        <v>11180.08</v>
      </c>
    </row>
    <row r="310" spans="1:3" s="12" customFormat="1" x14ac:dyDescent="0.25">
      <c r="A310" s="581" t="s">
        <v>153</v>
      </c>
      <c r="B310" s="51">
        <v>0</v>
      </c>
      <c r="C310" s="51"/>
    </row>
    <row r="311" spans="1:3" s="12" customFormat="1" x14ac:dyDescent="0.25">
      <c r="A311" s="583" t="s">
        <v>15</v>
      </c>
      <c r="B311" s="51">
        <v>500000</v>
      </c>
      <c r="C311" s="51">
        <v>67026.44</v>
      </c>
    </row>
    <row r="312" spans="1:3" s="12" customFormat="1" x14ac:dyDescent="0.25">
      <c r="A312" s="583" t="s">
        <v>11</v>
      </c>
      <c r="B312" s="51">
        <v>2100000</v>
      </c>
      <c r="C312" s="51">
        <v>14255.77</v>
      </c>
    </row>
    <row r="313" spans="1:3" s="12" customFormat="1" x14ac:dyDescent="0.25">
      <c r="A313" s="583" t="s">
        <v>12</v>
      </c>
      <c r="B313" s="51">
        <v>800000</v>
      </c>
      <c r="C313" s="51">
        <v>169290</v>
      </c>
    </row>
    <row r="314" spans="1:3" s="12" customFormat="1" ht="25.5" x14ac:dyDescent="0.25">
      <c r="A314" s="583" t="s">
        <v>154</v>
      </c>
      <c r="B314" s="51">
        <v>3000</v>
      </c>
      <c r="C314" s="51"/>
    </row>
    <row r="315" spans="1:3" s="12" customFormat="1" x14ac:dyDescent="0.25">
      <c r="A315" s="583" t="s">
        <v>5</v>
      </c>
      <c r="B315" s="51">
        <v>4000</v>
      </c>
      <c r="C315" s="51"/>
    </row>
    <row r="316" spans="1:3" ht="25.5" x14ac:dyDescent="0.25">
      <c r="A316" s="580" t="s">
        <v>6</v>
      </c>
      <c r="B316" s="51">
        <v>1200000</v>
      </c>
      <c r="C316" s="51">
        <v>555167</v>
      </c>
    </row>
    <row r="317" spans="1:3" ht="25.5" x14ac:dyDescent="0.25">
      <c r="A317" s="580" t="s">
        <v>7</v>
      </c>
      <c r="B317" s="51">
        <v>627700</v>
      </c>
      <c r="C317" s="51">
        <v>341116.47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8"/>
  <sheetViews>
    <sheetView topLeftCell="A171" zoomScaleNormal="100" workbookViewId="0">
      <selection activeCell="E185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7.85546875" style="1" customWidth="1"/>
    <col min="4" max="4" width="12.42578125" style="7" bestFit="1" customWidth="1"/>
    <col min="5" max="127" width="9.140625" style="7"/>
    <col min="128" max="128" width="20.140625" style="7" customWidth="1"/>
    <col min="129" max="129" width="4" style="7" customWidth="1"/>
    <col min="130" max="130" width="19.5703125" style="7" customWidth="1"/>
    <col min="131" max="138" width="11" style="7" customWidth="1"/>
    <col min="139" max="383" width="9.140625" style="7"/>
    <col min="384" max="384" width="20.140625" style="7" customWidth="1"/>
    <col min="385" max="385" width="4" style="7" customWidth="1"/>
    <col min="386" max="386" width="19.5703125" style="7" customWidth="1"/>
    <col min="387" max="394" width="11" style="7" customWidth="1"/>
    <col min="395" max="639" width="9.140625" style="7"/>
    <col min="640" max="640" width="20.140625" style="7" customWidth="1"/>
    <col min="641" max="641" width="4" style="7" customWidth="1"/>
    <col min="642" max="642" width="19.5703125" style="7" customWidth="1"/>
    <col min="643" max="650" width="11" style="7" customWidth="1"/>
    <col min="651" max="895" width="9.140625" style="7"/>
    <col min="896" max="896" width="20.140625" style="7" customWidth="1"/>
    <col min="897" max="897" width="4" style="7" customWidth="1"/>
    <col min="898" max="898" width="19.5703125" style="7" customWidth="1"/>
    <col min="899" max="906" width="11" style="7" customWidth="1"/>
    <col min="907" max="1151" width="9.140625" style="7"/>
    <col min="1152" max="1152" width="20.140625" style="7" customWidth="1"/>
    <col min="1153" max="1153" width="4" style="7" customWidth="1"/>
    <col min="1154" max="1154" width="19.5703125" style="7" customWidth="1"/>
    <col min="1155" max="1162" width="11" style="7" customWidth="1"/>
    <col min="1163" max="1407" width="9.140625" style="7"/>
    <col min="1408" max="1408" width="20.140625" style="7" customWidth="1"/>
    <col min="1409" max="1409" width="4" style="7" customWidth="1"/>
    <col min="1410" max="1410" width="19.5703125" style="7" customWidth="1"/>
    <col min="1411" max="1418" width="11" style="7" customWidth="1"/>
    <col min="1419" max="1663" width="9.140625" style="7"/>
    <col min="1664" max="1664" width="20.140625" style="7" customWidth="1"/>
    <col min="1665" max="1665" width="4" style="7" customWidth="1"/>
    <col min="1666" max="1666" width="19.5703125" style="7" customWidth="1"/>
    <col min="1667" max="1674" width="11" style="7" customWidth="1"/>
    <col min="1675" max="1919" width="9.140625" style="7"/>
    <col min="1920" max="1920" width="20.140625" style="7" customWidth="1"/>
    <col min="1921" max="1921" width="4" style="7" customWidth="1"/>
    <col min="1922" max="1922" width="19.5703125" style="7" customWidth="1"/>
    <col min="1923" max="1930" width="11" style="7" customWidth="1"/>
    <col min="1931" max="2175" width="9.140625" style="7"/>
    <col min="2176" max="2176" width="20.140625" style="7" customWidth="1"/>
    <col min="2177" max="2177" width="4" style="7" customWidth="1"/>
    <col min="2178" max="2178" width="19.5703125" style="7" customWidth="1"/>
    <col min="2179" max="2186" width="11" style="7" customWidth="1"/>
    <col min="2187" max="2431" width="9.140625" style="7"/>
    <col min="2432" max="2432" width="20.140625" style="7" customWidth="1"/>
    <col min="2433" max="2433" width="4" style="7" customWidth="1"/>
    <col min="2434" max="2434" width="19.5703125" style="7" customWidth="1"/>
    <col min="2435" max="2442" width="11" style="7" customWidth="1"/>
    <col min="2443" max="2687" width="9.140625" style="7"/>
    <col min="2688" max="2688" width="20.140625" style="7" customWidth="1"/>
    <col min="2689" max="2689" width="4" style="7" customWidth="1"/>
    <col min="2690" max="2690" width="19.5703125" style="7" customWidth="1"/>
    <col min="2691" max="2698" width="11" style="7" customWidth="1"/>
    <col min="2699" max="2943" width="9.140625" style="7"/>
    <col min="2944" max="2944" width="20.140625" style="7" customWidth="1"/>
    <col min="2945" max="2945" width="4" style="7" customWidth="1"/>
    <col min="2946" max="2946" width="19.5703125" style="7" customWidth="1"/>
    <col min="2947" max="2954" width="11" style="7" customWidth="1"/>
    <col min="2955" max="3199" width="9.140625" style="7"/>
    <col min="3200" max="3200" width="20.140625" style="7" customWidth="1"/>
    <col min="3201" max="3201" width="4" style="7" customWidth="1"/>
    <col min="3202" max="3202" width="19.5703125" style="7" customWidth="1"/>
    <col min="3203" max="3210" width="11" style="7" customWidth="1"/>
    <col min="3211" max="3455" width="9.140625" style="7"/>
    <col min="3456" max="3456" width="20.140625" style="7" customWidth="1"/>
    <col min="3457" max="3457" width="4" style="7" customWidth="1"/>
    <col min="3458" max="3458" width="19.5703125" style="7" customWidth="1"/>
    <col min="3459" max="3466" width="11" style="7" customWidth="1"/>
    <col min="3467" max="3711" width="9.140625" style="7"/>
    <col min="3712" max="3712" width="20.140625" style="7" customWidth="1"/>
    <col min="3713" max="3713" width="4" style="7" customWidth="1"/>
    <col min="3714" max="3714" width="19.5703125" style="7" customWidth="1"/>
    <col min="3715" max="3722" width="11" style="7" customWidth="1"/>
    <col min="3723" max="3967" width="9.140625" style="7"/>
    <col min="3968" max="3968" width="20.140625" style="7" customWidth="1"/>
    <col min="3969" max="3969" width="4" style="7" customWidth="1"/>
    <col min="3970" max="3970" width="19.5703125" style="7" customWidth="1"/>
    <col min="3971" max="3978" width="11" style="7" customWidth="1"/>
    <col min="3979" max="4223" width="9.140625" style="7"/>
    <col min="4224" max="4224" width="20.140625" style="7" customWidth="1"/>
    <col min="4225" max="4225" width="4" style="7" customWidth="1"/>
    <col min="4226" max="4226" width="19.5703125" style="7" customWidth="1"/>
    <col min="4227" max="4234" width="11" style="7" customWidth="1"/>
    <col min="4235" max="4479" width="9.140625" style="7"/>
    <col min="4480" max="4480" width="20.140625" style="7" customWidth="1"/>
    <col min="4481" max="4481" width="4" style="7" customWidth="1"/>
    <col min="4482" max="4482" width="19.5703125" style="7" customWidth="1"/>
    <col min="4483" max="4490" width="11" style="7" customWidth="1"/>
    <col min="4491" max="4735" width="9.140625" style="7"/>
    <col min="4736" max="4736" width="20.140625" style="7" customWidth="1"/>
    <col min="4737" max="4737" width="4" style="7" customWidth="1"/>
    <col min="4738" max="4738" width="19.5703125" style="7" customWidth="1"/>
    <col min="4739" max="4746" width="11" style="7" customWidth="1"/>
    <col min="4747" max="4991" width="9.140625" style="7"/>
    <col min="4992" max="4992" width="20.140625" style="7" customWidth="1"/>
    <col min="4993" max="4993" width="4" style="7" customWidth="1"/>
    <col min="4994" max="4994" width="19.5703125" style="7" customWidth="1"/>
    <col min="4995" max="5002" width="11" style="7" customWidth="1"/>
    <col min="5003" max="5247" width="9.140625" style="7"/>
    <col min="5248" max="5248" width="20.140625" style="7" customWidth="1"/>
    <col min="5249" max="5249" width="4" style="7" customWidth="1"/>
    <col min="5250" max="5250" width="19.5703125" style="7" customWidth="1"/>
    <col min="5251" max="5258" width="11" style="7" customWidth="1"/>
    <col min="5259" max="5503" width="9.140625" style="7"/>
    <col min="5504" max="5504" width="20.140625" style="7" customWidth="1"/>
    <col min="5505" max="5505" width="4" style="7" customWidth="1"/>
    <col min="5506" max="5506" width="19.5703125" style="7" customWidth="1"/>
    <col min="5507" max="5514" width="11" style="7" customWidth="1"/>
    <col min="5515" max="5759" width="9.140625" style="7"/>
    <col min="5760" max="5760" width="20.140625" style="7" customWidth="1"/>
    <col min="5761" max="5761" width="4" style="7" customWidth="1"/>
    <col min="5762" max="5762" width="19.5703125" style="7" customWidth="1"/>
    <col min="5763" max="5770" width="11" style="7" customWidth="1"/>
    <col min="5771" max="6015" width="9.140625" style="7"/>
    <col min="6016" max="6016" width="20.140625" style="7" customWidth="1"/>
    <col min="6017" max="6017" width="4" style="7" customWidth="1"/>
    <col min="6018" max="6018" width="19.5703125" style="7" customWidth="1"/>
    <col min="6019" max="6026" width="11" style="7" customWidth="1"/>
    <col min="6027" max="6271" width="9.140625" style="7"/>
    <col min="6272" max="6272" width="20.140625" style="7" customWidth="1"/>
    <col min="6273" max="6273" width="4" style="7" customWidth="1"/>
    <col min="6274" max="6274" width="19.5703125" style="7" customWidth="1"/>
    <col min="6275" max="6282" width="11" style="7" customWidth="1"/>
    <col min="6283" max="6527" width="9.140625" style="7"/>
    <col min="6528" max="6528" width="20.140625" style="7" customWidth="1"/>
    <col min="6529" max="6529" width="4" style="7" customWidth="1"/>
    <col min="6530" max="6530" width="19.5703125" style="7" customWidth="1"/>
    <col min="6531" max="6538" width="11" style="7" customWidth="1"/>
    <col min="6539" max="6783" width="9.140625" style="7"/>
    <col min="6784" max="6784" width="20.140625" style="7" customWidth="1"/>
    <col min="6785" max="6785" width="4" style="7" customWidth="1"/>
    <col min="6786" max="6786" width="19.5703125" style="7" customWidth="1"/>
    <col min="6787" max="6794" width="11" style="7" customWidth="1"/>
    <col min="6795" max="7039" width="9.140625" style="7"/>
    <col min="7040" max="7040" width="20.140625" style="7" customWidth="1"/>
    <col min="7041" max="7041" width="4" style="7" customWidth="1"/>
    <col min="7042" max="7042" width="19.5703125" style="7" customWidth="1"/>
    <col min="7043" max="7050" width="11" style="7" customWidth="1"/>
    <col min="7051" max="7295" width="9.140625" style="7"/>
    <col min="7296" max="7296" width="20.140625" style="7" customWidth="1"/>
    <col min="7297" max="7297" width="4" style="7" customWidth="1"/>
    <col min="7298" max="7298" width="19.5703125" style="7" customWidth="1"/>
    <col min="7299" max="7306" width="11" style="7" customWidth="1"/>
    <col min="7307" max="7551" width="9.140625" style="7"/>
    <col min="7552" max="7552" width="20.140625" style="7" customWidth="1"/>
    <col min="7553" max="7553" width="4" style="7" customWidth="1"/>
    <col min="7554" max="7554" width="19.5703125" style="7" customWidth="1"/>
    <col min="7555" max="7562" width="11" style="7" customWidth="1"/>
    <col min="7563" max="7807" width="9.140625" style="7"/>
    <col min="7808" max="7808" width="20.140625" style="7" customWidth="1"/>
    <col min="7809" max="7809" width="4" style="7" customWidth="1"/>
    <col min="7810" max="7810" width="19.5703125" style="7" customWidth="1"/>
    <col min="7811" max="7818" width="11" style="7" customWidth="1"/>
    <col min="7819" max="8063" width="9.140625" style="7"/>
    <col min="8064" max="8064" width="20.140625" style="7" customWidth="1"/>
    <col min="8065" max="8065" width="4" style="7" customWidth="1"/>
    <col min="8066" max="8066" width="19.5703125" style="7" customWidth="1"/>
    <col min="8067" max="8074" width="11" style="7" customWidth="1"/>
    <col min="8075" max="8319" width="9.140625" style="7"/>
    <col min="8320" max="8320" width="20.140625" style="7" customWidth="1"/>
    <col min="8321" max="8321" width="4" style="7" customWidth="1"/>
    <col min="8322" max="8322" width="19.5703125" style="7" customWidth="1"/>
    <col min="8323" max="8330" width="11" style="7" customWidth="1"/>
    <col min="8331" max="8575" width="9.140625" style="7"/>
    <col min="8576" max="8576" width="20.140625" style="7" customWidth="1"/>
    <col min="8577" max="8577" width="4" style="7" customWidth="1"/>
    <col min="8578" max="8578" width="19.5703125" style="7" customWidth="1"/>
    <col min="8579" max="8586" width="11" style="7" customWidth="1"/>
    <col min="8587" max="8831" width="9.140625" style="7"/>
    <col min="8832" max="8832" width="20.140625" style="7" customWidth="1"/>
    <col min="8833" max="8833" width="4" style="7" customWidth="1"/>
    <col min="8834" max="8834" width="19.5703125" style="7" customWidth="1"/>
    <col min="8835" max="8842" width="11" style="7" customWidth="1"/>
    <col min="8843" max="9087" width="9.140625" style="7"/>
    <col min="9088" max="9088" width="20.140625" style="7" customWidth="1"/>
    <col min="9089" max="9089" width="4" style="7" customWidth="1"/>
    <col min="9090" max="9090" width="19.5703125" style="7" customWidth="1"/>
    <col min="9091" max="9098" width="11" style="7" customWidth="1"/>
    <col min="9099" max="9343" width="9.140625" style="7"/>
    <col min="9344" max="9344" width="20.140625" style="7" customWidth="1"/>
    <col min="9345" max="9345" width="4" style="7" customWidth="1"/>
    <col min="9346" max="9346" width="19.5703125" style="7" customWidth="1"/>
    <col min="9347" max="9354" width="11" style="7" customWidth="1"/>
    <col min="9355" max="9599" width="9.140625" style="7"/>
    <col min="9600" max="9600" width="20.140625" style="7" customWidth="1"/>
    <col min="9601" max="9601" width="4" style="7" customWidth="1"/>
    <col min="9602" max="9602" width="19.5703125" style="7" customWidth="1"/>
    <col min="9603" max="9610" width="11" style="7" customWidth="1"/>
    <col min="9611" max="9855" width="9.140625" style="7"/>
    <col min="9856" max="9856" width="20.140625" style="7" customWidth="1"/>
    <col min="9857" max="9857" width="4" style="7" customWidth="1"/>
    <col min="9858" max="9858" width="19.5703125" style="7" customWidth="1"/>
    <col min="9859" max="9866" width="11" style="7" customWidth="1"/>
    <col min="9867" max="10111" width="9.140625" style="7"/>
    <col min="10112" max="10112" width="20.140625" style="7" customWidth="1"/>
    <col min="10113" max="10113" width="4" style="7" customWidth="1"/>
    <col min="10114" max="10114" width="19.5703125" style="7" customWidth="1"/>
    <col min="10115" max="10122" width="11" style="7" customWidth="1"/>
    <col min="10123" max="10367" width="9.140625" style="7"/>
    <col min="10368" max="10368" width="20.140625" style="7" customWidth="1"/>
    <col min="10369" max="10369" width="4" style="7" customWidth="1"/>
    <col min="10370" max="10370" width="19.5703125" style="7" customWidth="1"/>
    <col min="10371" max="10378" width="11" style="7" customWidth="1"/>
    <col min="10379" max="10623" width="9.140625" style="7"/>
    <col min="10624" max="10624" width="20.140625" style="7" customWidth="1"/>
    <col min="10625" max="10625" width="4" style="7" customWidth="1"/>
    <col min="10626" max="10626" width="19.5703125" style="7" customWidth="1"/>
    <col min="10627" max="10634" width="11" style="7" customWidth="1"/>
    <col min="10635" max="10879" width="9.140625" style="7"/>
    <col min="10880" max="10880" width="20.140625" style="7" customWidth="1"/>
    <col min="10881" max="10881" width="4" style="7" customWidth="1"/>
    <col min="10882" max="10882" width="19.5703125" style="7" customWidth="1"/>
    <col min="10883" max="10890" width="11" style="7" customWidth="1"/>
    <col min="10891" max="11135" width="9.140625" style="7"/>
    <col min="11136" max="11136" width="20.140625" style="7" customWidth="1"/>
    <col min="11137" max="11137" width="4" style="7" customWidth="1"/>
    <col min="11138" max="11138" width="19.5703125" style="7" customWidth="1"/>
    <col min="11139" max="11146" width="11" style="7" customWidth="1"/>
    <col min="11147" max="11391" width="9.140625" style="7"/>
    <col min="11392" max="11392" width="20.140625" style="7" customWidth="1"/>
    <col min="11393" max="11393" width="4" style="7" customWidth="1"/>
    <col min="11394" max="11394" width="19.5703125" style="7" customWidth="1"/>
    <col min="11395" max="11402" width="11" style="7" customWidth="1"/>
    <col min="11403" max="11647" width="9.140625" style="7"/>
    <col min="11648" max="11648" width="20.140625" style="7" customWidth="1"/>
    <col min="11649" max="11649" width="4" style="7" customWidth="1"/>
    <col min="11650" max="11650" width="19.5703125" style="7" customWidth="1"/>
    <col min="11651" max="11658" width="11" style="7" customWidth="1"/>
    <col min="11659" max="11903" width="9.140625" style="7"/>
    <col min="11904" max="11904" width="20.140625" style="7" customWidth="1"/>
    <col min="11905" max="11905" width="4" style="7" customWidth="1"/>
    <col min="11906" max="11906" width="19.5703125" style="7" customWidth="1"/>
    <col min="11907" max="11914" width="11" style="7" customWidth="1"/>
    <col min="11915" max="12159" width="9.140625" style="7"/>
    <col min="12160" max="12160" width="20.140625" style="7" customWidth="1"/>
    <col min="12161" max="12161" width="4" style="7" customWidth="1"/>
    <col min="12162" max="12162" width="19.5703125" style="7" customWidth="1"/>
    <col min="12163" max="12170" width="11" style="7" customWidth="1"/>
    <col min="12171" max="12415" width="9.140625" style="7"/>
    <col min="12416" max="12416" width="20.140625" style="7" customWidth="1"/>
    <col min="12417" max="12417" width="4" style="7" customWidth="1"/>
    <col min="12418" max="12418" width="19.5703125" style="7" customWidth="1"/>
    <col min="12419" max="12426" width="11" style="7" customWidth="1"/>
    <col min="12427" max="12671" width="9.140625" style="7"/>
    <col min="12672" max="12672" width="20.140625" style="7" customWidth="1"/>
    <col min="12673" max="12673" width="4" style="7" customWidth="1"/>
    <col min="12674" max="12674" width="19.5703125" style="7" customWidth="1"/>
    <col min="12675" max="12682" width="11" style="7" customWidth="1"/>
    <col min="12683" max="12927" width="9.140625" style="7"/>
    <col min="12928" max="12928" width="20.140625" style="7" customWidth="1"/>
    <col min="12929" max="12929" width="4" style="7" customWidth="1"/>
    <col min="12930" max="12930" width="19.5703125" style="7" customWidth="1"/>
    <col min="12931" max="12938" width="11" style="7" customWidth="1"/>
    <col min="12939" max="13183" width="9.140625" style="7"/>
    <col min="13184" max="13184" width="20.140625" style="7" customWidth="1"/>
    <col min="13185" max="13185" width="4" style="7" customWidth="1"/>
    <col min="13186" max="13186" width="19.5703125" style="7" customWidth="1"/>
    <col min="13187" max="13194" width="11" style="7" customWidth="1"/>
    <col min="13195" max="13439" width="9.140625" style="7"/>
    <col min="13440" max="13440" width="20.140625" style="7" customWidth="1"/>
    <col min="13441" max="13441" width="4" style="7" customWidth="1"/>
    <col min="13442" max="13442" width="19.5703125" style="7" customWidth="1"/>
    <col min="13443" max="13450" width="11" style="7" customWidth="1"/>
    <col min="13451" max="13695" width="9.140625" style="7"/>
    <col min="13696" max="13696" width="20.140625" style="7" customWidth="1"/>
    <col min="13697" max="13697" width="4" style="7" customWidth="1"/>
    <col min="13698" max="13698" width="19.5703125" style="7" customWidth="1"/>
    <col min="13699" max="13706" width="11" style="7" customWidth="1"/>
    <col min="13707" max="13951" width="9.140625" style="7"/>
    <col min="13952" max="13952" width="20.140625" style="7" customWidth="1"/>
    <col min="13953" max="13953" width="4" style="7" customWidth="1"/>
    <col min="13954" max="13954" width="19.5703125" style="7" customWidth="1"/>
    <col min="13955" max="13962" width="11" style="7" customWidth="1"/>
    <col min="13963" max="14207" width="9.140625" style="7"/>
    <col min="14208" max="14208" width="20.140625" style="7" customWidth="1"/>
    <col min="14209" max="14209" width="4" style="7" customWidth="1"/>
    <col min="14210" max="14210" width="19.5703125" style="7" customWidth="1"/>
    <col min="14211" max="14218" width="11" style="7" customWidth="1"/>
    <col min="14219" max="14463" width="9.140625" style="7"/>
    <col min="14464" max="14464" width="20.140625" style="7" customWidth="1"/>
    <col min="14465" max="14465" width="4" style="7" customWidth="1"/>
    <col min="14466" max="14466" width="19.5703125" style="7" customWidth="1"/>
    <col min="14467" max="14474" width="11" style="7" customWidth="1"/>
    <col min="14475" max="14719" width="9.140625" style="7"/>
    <col min="14720" max="14720" width="20.140625" style="7" customWidth="1"/>
    <col min="14721" max="14721" width="4" style="7" customWidth="1"/>
    <col min="14722" max="14722" width="19.5703125" style="7" customWidth="1"/>
    <col min="14723" max="14730" width="11" style="7" customWidth="1"/>
    <col min="14731" max="14975" width="9.140625" style="7"/>
    <col min="14976" max="14976" width="20.140625" style="7" customWidth="1"/>
    <col min="14977" max="14977" width="4" style="7" customWidth="1"/>
    <col min="14978" max="14978" width="19.5703125" style="7" customWidth="1"/>
    <col min="14979" max="14986" width="11" style="7" customWidth="1"/>
    <col min="14987" max="15231" width="9.140625" style="7"/>
    <col min="15232" max="15232" width="20.140625" style="7" customWidth="1"/>
    <col min="15233" max="15233" width="4" style="7" customWidth="1"/>
    <col min="15234" max="15234" width="19.5703125" style="7" customWidth="1"/>
    <col min="15235" max="15242" width="11" style="7" customWidth="1"/>
    <col min="15243" max="15487" width="9.140625" style="7"/>
    <col min="15488" max="15488" width="20.140625" style="7" customWidth="1"/>
    <col min="15489" max="15489" width="4" style="7" customWidth="1"/>
    <col min="15490" max="15490" width="19.5703125" style="7" customWidth="1"/>
    <col min="15491" max="15498" width="11" style="7" customWidth="1"/>
    <col min="15499" max="15743" width="9.140625" style="7"/>
    <col min="15744" max="15744" width="20.140625" style="7" customWidth="1"/>
    <col min="15745" max="15745" width="4" style="7" customWidth="1"/>
    <col min="15746" max="15746" width="19.5703125" style="7" customWidth="1"/>
    <col min="15747" max="15754" width="11" style="7" customWidth="1"/>
    <col min="15755" max="15999" width="9.140625" style="7"/>
    <col min="16000" max="16000" width="20.140625" style="7" customWidth="1"/>
    <col min="16001" max="16001" width="4" style="7" customWidth="1"/>
    <col min="16002" max="16002" width="19.5703125" style="7" customWidth="1"/>
    <col min="16003" max="16010" width="11" style="7" customWidth="1"/>
    <col min="16011" max="16384" width="9.140625" style="7"/>
  </cols>
  <sheetData>
    <row r="1" spans="1:3" ht="30" customHeight="1" x14ac:dyDescent="0.25">
      <c r="A1" s="641" t="s">
        <v>159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36">
        <f>SUM(B7:B21)</f>
        <v>81934990</v>
      </c>
      <c r="C5" s="436">
        <f>SUM(C7:C21)</f>
        <v>21659690.59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579" t="s">
        <v>8</v>
      </c>
      <c r="B7" s="593">
        <v>26135000</v>
      </c>
      <c r="C7" s="593">
        <v>6273613.9299999997</v>
      </c>
    </row>
    <row r="8" spans="1:3" s="12" customFormat="1" ht="23.25" x14ac:dyDescent="0.25">
      <c r="A8" s="579" t="s">
        <v>76</v>
      </c>
      <c r="B8" s="593">
        <v>72170</v>
      </c>
      <c r="C8" s="593">
        <v>18836.22</v>
      </c>
    </row>
    <row r="9" spans="1:3" s="12" customFormat="1" x14ac:dyDescent="0.25">
      <c r="A9" s="579" t="s">
        <v>13</v>
      </c>
      <c r="B9" s="593">
        <v>706146</v>
      </c>
      <c r="C9" s="593">
        <v>0</v>
      </c>
    </row>
    <row r="10" spans="1:3" s="12" customFormat="1" x14ac:dyDescent="0.25">
      <c r="A10" s="579" t="s">
        <v>9</v>
      </c>
      <c r="B10" s="593">
        <v>7914530</v>
      </c>
      <c r="C10" s="593">
        <v>1857789.34</v>
      </c>
    </row>
    <row r="11" spans="1:3" s="12" customFormat="1" x14ac:dyDescent="0.25">
      <c r="A11" s="579" t="s">
        <v>10</v>
      </c>
      <c r="B11" s="593">
        <v>139900</v>
      </c>
      <c r="C11" s="593">
        <v>30758.25</v>
      </c>
    </row>
    <row r="12" spans="1:3" s="12" customFormat="1" x14ac:dyDescent="0.25">
      <c r="A12" s="579" t="s">
        <v>15</v>
      </c>
      <c r="B12" s="593">
        <v>201000</v>
      </c>
      <c r="C12" s="593">
        <v>60940.47</v>
      </c>
    </row>
    <row r="13" spans="1:3" s="12" customFormat="1" ht="23.25" x14ac:dyDescent="0.25">
      <c r="A13" s="579" t="s">
        <v>14</v>
      </c>
      <c r="B13" s="593"/>
      <c r="C13" s="593"/>
    </row>
    <row r="14" spans="1:3" s="12" customFormat="1" x14ac:dyDescent="0.25">
      <c r="A14" s="579" t="s">
        <v>16</v>
      </c>
      <c r="B14" s="593">
        <v>0</v>
      </c>
      <c r="C14" s="593">
        <v>0</v>
      </c>
    </row>
    <row r="15" spans="1:3" s="12" customFormat="1" x14ac:dyDescent="0.25">
      <c r="A15" s="579" t="s">
        <v>11</v>
      </c>
      <c r="B15" s="593">
        <v>22690070</v>
      </c>
      <c r="C15" s="593">
        <v>6692767.4499999993</v>
      </c>
    </row>
    <row r="16" spans="1:3" s="12" customFormat="1" x14ac:dyDescent="0.25">
      <c r="A16" s="579" t="s">
        <v>12</v>
      </c>
      <c r="B16" s="593">
        <v>16936587</v>
      </c>
      <c r="C16" s="593">
        <v>6305509.5500000007</v>
      </c>
    </row>
    <row r="17" spans="1:3" s="12" customFormat="1" ht="30" customHeight="1" x14ac:dyDescent="0.25">
      <c r="A17" s="579" t="s">
        <v>77</v>
      </c>
      <c r="B17" s="593">
        <v>98000</v>
      </c>
      <c r="C17" s="593">
        <v>4386.3599999999997</v>
      </c>
    </row>
    <row r="18" spans="1:3" s="12" customFormat="1" x14ac:dyDescent="0.25">
      <c r="A18" s="579" t="s">
        <v>156</v>
      </c>
      <c r="B18" s="593">
        <v>0</v>
      </c>
      <c r="C18" s="593">
        <v>0</v>
      </c>
    </row>
    <row r="19" spans="1:3" s="12" customFormat="1" x14ac:dyDescent="0.25">
      <c r="A19" s="580" t="s">
        <v>5</v>
      </c>
      <c r="B19" s="593">
        <v>75500</v>
      </c>
      <c r="C19" s="593">
        <v>24933.14</v>
      </c>
    </row>
    <row r="20" spans="1:3" s="12" customFormat="1" ht="25.5" x14ac:dyDescent="0.25">
      <c r="A20" s="580" t="s">
        <v>6</v>
      </c>
      <c r="B20" s="593">
        <v>676000</v>
      </c>
      <c r="C20" s="593">
        <v>31800</v>
      </c>
    </row>
    <row r="21" spans="1:3" s="12" customFormat="1" ht="25.5" x14ac:dyDescent="0.25">
      <c r="A21" s="580" t="s">
        <v>7</v>
      </c>
      <c r="B21" s="593">
        <v>6290087</v>
      </c>
      <c r="C21" s="593">
        <v>358355.88</v>
      </c>
    </row>
    <row r="22" spans="1:3" s="12" customFormat="1" x14ac:dyDescent="0.25">
      <c r="A22" s="272"/>
      <c r="B22" s="469"/>
      <c r="C22" s="469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36">
        <f>SUM(B28:B41)</f>
        <v>74588300</v>
      </c>
      <c r="C26" s="436">
        <f>SUM(C28:C41)</f>
        <v>14096175.329999998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579" t="s">
        <v>8</v>
      </c>
      <c r="B28" s="593">
        <v>35682275</v>
      </c>
      <c r="C28" s="596">
        <v>8787980.2400000002</v>
      </c>
    </row>
    <row r="29" spans="1:3" s="12" customFormat="1" x14ac:dyDescent="0.25">
      <c r="A29" s="579" t="s">
        <v>13</v>
      </c>
      <c r="B29" s="593">
        <v>24000</v>
      </c>
      <c r="C29" s="596"/>
    </row>
    <row r="30" spans="1:3" s="12" customFormat="1" x14ac:dyDescent="0.25">
      <c r="A30" s="579" t="s">
        <v>9</v>
      </c>
      <c r="B30" s="593">
        <v>10768025</v>
      </c>
      <c r="C30" s="596">
        <v>2627796.98</v>
      </c>
    </row>
    <row r="31" spans="1:3" s="12" customFormat="1" x14ac:dyDescent="0.25">
      <c r="A31" s="579" t="s">
        <v>81</v>
      </c>
      <c r="B31" s="593">
        <v>31000</v>
      </c>
      <c r="C31" s="596">
        <v>21697.8</v>
      </c>
    </row>
    <row r="32" spans="1:3" s="12" customFormat="1" x14ac:dyDescent="0.25">
      <c r="A32" s="579" t="s">
        <v>10</v>
      </c>
      <c r="B32" s="593">
        <v>195650</v>
      </c>
      <c r="C32" s="596">
        <v>30494.45</v>
      </c>
    </row>
    <row r="33" spans="1:3" s="12" customFormat="1" ht="23.25" x14ac:dyDescent="0.25">
      <c r="A33" s="579" t="s">
        <v>14</v>
      </c>
      <c r="B33" s="593">
        <v>95000</v>
      </c>
      <c r="C33" s="596"/>
    </row>
    <row r="34" spans="1:3" s="12" customFormat="1" x14ac:dyDescent="0.25">
      <c r="A34" s="579" t="s">
        <v>18</v>
      </c>
      <c r="B34" s="593">
        <v>556100</v>
      </c>
      <c r="C34" s="596">
        <v>228703.87</v>
      </c>
    </row>
    <row r="35" spans="1:3" s="12" customFormat="1" x14ac:dyDescent="0.25">
      <c r="A35" s="579" t="s">
        <v>11</v>
      </c>
      <c r="B35" s="593">
        <v>1520380</v>
      </c>
      <c r="C35" s="596">
        <v>38840.230000000003</v>
      </c>
    </row>
    <row r="36" spans="1:3" s="12" customFormat="1" x14ac:dyDescent="0.25">
      <c r="A36" s="579" t="s">
        <v>12</v>
      </c>
      <c r="B36" s="593">
        <v>7905623</v>
      </c>
      <c r="C36" s="600">
        <v>734223.12</v>
      </c>
    </row>
    <row r="37" spans="1:3" s="12" customFormat="1" x14ac:dyDescent="0.25">
      <c r="A37" s="579" t="s">
        <v>72</v>
      </c>
      <c r="B37" s="593">
        <v>232550</v>
      </c>
      <c r="C37" s="600">
        <v>13169.1</v>
      </c>
    </row>
    <row r="38" spans="1:3" s="12" customFormat="1" x14ac:dyDescent="0.25">
      <c r="A38" s="579"/>
      <c r="B38" s="593"/>
      <c r="C38" s="600"/>
    </row>
    <row r="39" spans="1:3" s="12" customFormat="1" x14ac:dyDescent="0.25">
      <c r="A39" s="580" t="s">
        <v>5</v>
      </c>
      <c r="B39" s="593">
        <v>1030500</v>
      </c>
      <c r="C39" s="600">
        <v>88062</v>
      </c>
    </row>
    <row r="40" spans="1:3" s="12" customFormat="1" ht="25.5" x14ac:dyDescent="0.25">
      <c r="A40" s="580" t="s">
        <v>6</v>
      </c>
      <c r="B40" s="593">
        <v>7960280</v>
      </c>
      <c r="C40" s="600">
        <v>106949</v>
      </c>
    </row>
    <row r="41" spans="1:3" s="12" customFormat="1" ht="25.5" x14ac:dyDescent="0.25">
      <c r="A41" s="580" t="s">
        <v>7</v>
      </c>
      <c r="B41" s="593">
        <v>8586917</v>
      </c>
      <c r="C41" s="600">
        <v>1418258.54</v>
      </c>
    </row>
    <row r="42" spans="1:3" s="12" customFormat="1" x14ac:dyDescent="0.25">
      <c r="A42" s="14"/>
      <c r="B42" s="570"/>
      <c r="C42" s="570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70969173</v>
      </c>
      <c r="C45" s="8">
        <f>SUM(C47:C60)</f>
        <v>8864349.0300000031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579" t="s">
        <v>8</v>
      </c>
      <c r="B47" s="593">
        <v>30455785</v>
      </c>
      <c r="C47" s="597">
        <v>5541183.8600000003</v>
      </c>
    </row>
    <row r="48" spans="1:3" s="12" customFormat="1" x14ac:dyDescent="0.25">
      <c r="A48" s="579" t="s">
        <v>79</v>
      </c>
      <c r="B48" s="593">
        <v>0</v>
      </c>
      <c r="C48" s="597">
        <v>0</v>
      </c>
    </row>
    <row r="49" spans="1:3" s="12" customFormat="1" x14ac:dyDescent="0.25">
      <c r="A49" s="579" t="s">
        <v>9</v>
      </c>
      <c r="B49" s="593">
        <v>9197645</v>
      </c>
      <c r="C49" s="597">
        <v>1664875.85</v>
      </c>
    </row>
    <row r="50" spans="1:3" s="12" customFormat="1" x14ac:dyDescent="0.25">
      <c r="A50" s="579" t="s">
        <v>10</v>
      </c>
      <c r="B50" s="593">
        <v>153000</v>
      </c>
      <c r="C50" s="597">
        <v>24441.21</v>
      </c>
    </row>
    <row r="51" spans="1:3" s="12" customFormat="1" x14ac:dyDescent="0.25">
      <c r="A51" s="579" t="s">
        <v>44</v>
      </c>
      <c r="B51" s="593">
        <v>0</v>
      </c>
      <c r="C51" s="597">
        <v>0</v>
      </c>
    </row>
    <row r="52" spans="1:3" s="12" customFormat="1" x14ac:dyDescent="0.25">
      <c r="A52" s="579" t="s">
        <v>15</v>
      </c>
      <c r="B52" s="593">
        <v>230700</v>
      </c>
      <c r="C52" s="597">
        <v>79734.19</v>
      </c>
    </row>
    <row r="53" spans="1:3" s="12" customFormat="1" x14ac:dyDescent="0.25">
      <c r="A53" s="579" t="s">
        <v>11</v>
      </c>
      <c r="B53" s="593">
        <v>437000</v>
      </c>
      <c r="C53" s="597">
        <v>73550</v>
      </c>
    </row>
    <row r="54" spans="1:3" s="12" customFormat="1" x14ac:dyDescent="0.25">
      <c r="A54" s="579" t="s">
        <v>12</v>
      </c>
      <c r="B54" s="593">
        <v>3375731</v>
      </c>
      <c r="C54" s="597">
        <v>476070.98</v>
      </c>
    </row>
    <row r="55" spans="1:3" s="12" customFormat="1" x14ac:dyDescent="0.25">
      <c r="A55" s="579" t="s">
        <v>72</v>
      </c>
      <c r="B55" s="593">
        <v>60149</v>
      </c>
      <c r="C55" s="597">
        <v>16743.37</v>
      </c>
    </row>
    <row r="56" spans="1:3" s="12" customFormat="1" x14ac:dyDescent="0.25">
      <c r="A56" s="579" t="s">
        <v>99</v>
      </c>
      <c r="B56" s="593">
        <v>0</v>
      </c>
      <c r="C56" s="597">
        <v>0</v>
      </c>
    </row>
    <row r="57" spans="1:3" s="12" customFormat="1" ht="23.25" x14ac:dyDescent="0.25">
      <c r="A57" s="579" t="s">
        <v>80</v>
      </c>
      <c r="B57" s="593">
        <v>50000</v>
      </c>
      <c r="C57" s="597">
        <v>4253.7299999999996</v>
      </c>
    </row>
    <row r="58" spans="1:3" s="12" customFormat="1" x14ac:dyDescent="0.25">
      <c r="A58" s="580" t="s">
        <v>5</v>
      </c>
      <c r="B58" s="593">
        <v>0</v>
      </c>
      <c r="C58" s="597"/>
    </row>
    <row r="59" spans="1:3" s="12" customFormat="1" ht="25.5" x14ac:dyDescent="0.25">
      <c r="A59" s="580" t="s">
        <v>6</v>
      </c>
      <c r="B59" s="593">
        <v>19501579</v>
      </c>
      <c r="C59" s="597">
        <v>103550</v>
      </c>
    </row>
    <row r="60" spans="1:3" s="12" customFormat="1" ht="25.5" x14ac:dyDescent="0.25">
      <c r="A60" s="580" t="s">
        <v>7</v>
      </c>
      <c r="B60" s="593">
        <v>7507584</v>
      </c>
      <c r="C60" s="597">
        <v>879945.84</v>
      </c>
    </row>
    <row r="61" spans="1:3" s="12" customFormat="1" x14ac:dyDescent="0.25">
      <c r="A61" s="10"/>
      <c r="B61" s="548"/>
      <c r="C61" s="548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36">
        <f>SUM(B66:B78)</f>
        <v>36843100</v>
      </c>
      <c r="C64" s="436">
        <f>SUM(C66:C78)</f>
        <v>7199808.6999999993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579" t="s">
        <v>8</v>
      </c>
      <c r="B66" s="593">
        <v>11909955</v>
      </c>
      <c r="C66" s="598">
        <v>2769958.23</v>
      </c>
    </row>
    <row r="67" spans="1:3" s="12" customFormat="1" x14ac:dyDescent="0.25">
      <c r="A67" s="579" t="s">
        <v>13</v>
      </c>
      <c r="B67" s="593">
        <v>80000</v>
      </c>
      <c r="C67" s="598">
        <v>900</v>
      </c>
    </row>
    <row r="68" spans="1:3" s="12" customFormat="1" x14ac:dyDescent="0.25">
      <c r="A68" s="579" t="s">
        <v>9</v>
      </c>
      <c r="B68" s="593">
        <v>3561745</v>
      </c>
      <c r="C68" s="598">
        <v>835275.98</v>
      </c>
    </row>
    <row r="69" spans="1:3" s="12" customFormat="1" x14ac:dyDescent="0.25">
      <c r="A69" s="579" t="s">
        <v>10</v>
      </c>
      <c r="B69" s="593">
        <v>65000</v>
      </c>
      <c r="C69" s="598">
        <v>6962.22</v>
      </c>
    </row>
    <row r="70" spans="1:3" s="12" customFormat="1" ht="23.25" x14ac:dyDescent="0.25">
      <c r="A70" s="579" t="s">
        <v>14</v>
      </c>
      <c r="B70" s="593">
        <v>0</v>
      </c>
      <c r="C70" s="598"/>
    </row>
    <row r="71" spans="1:3" s="12" customFormat="1" x14ac:dyDescent="0.25">
      <c r="A71" s="579" t="s">
        <v>21</v>
      </c>
      <c r="B71" s="593">
        <v>153000</v>
      </c>
      <c r="C71" s="598">
        <v>27458.21</v>
      </c>
    </row>
    <row r="72" spans="1:3" s="12" customFormat="1" x14ac:dyDescent="0.25">
      <c r="A72" s="579" t="s">
        <v>11</v>
      </c>
      <c r="B72" s="593">
        <v>1633095</v>
      </c>
      <c r="C72" s="598">
        <v>122341.38</v>
      </c>
    </row>
    <row r="73" spans="1:3" s="12" customFormat="1" x14ac:dyDescent="0.25">
      <c r="A73" s="579" t="s">
        <v>12</v>
      </c>
      <c r="B73" s="593">
        <v>2458084</v>
      </c>
      <c r="C73" s="598">
        <v>140061</v>
      </c>
    </row>
    <row r="74" spans="1:3" s="12" customFormat="1" x14ac:dyDescent="0.25">
      <c r="A74" s="579" t="s">
        <v>135</v>
      </c>
      <c r="B74" s="593">
        <v>35000</v>
      </c>
      <c r="C74" s="598">
        <v>0</v>
      </c>
    </row>
    <row r="75" spans="1:3" s="12" customFormat="1" x14ac:dyDescent="0.25">
      <c r="A75" s="579" t="s">
        <v>72</v>
      </c>
      <c r="B75" s="593">
        <v>105000</v>
      </c>
      <c r="C75" s="598">
        <v>5750.76</v>
      </c>
    </row>
    <row r="76" spans="1:3" s="12" customFormat="1" x14ac:dyDescent="0.25">
      <c r="A76" s="580" t="s">
        <v>5</v>
      </c>
      <c r="B76" s="593">
        <v>3000</v>
      </c>
      <c r="C76" s="598">
        <v>0</v>
      </c>
    </row>
    <row r="77" spans="1:3" s="12" customFormat="1" ht="25.5" x14ac:dyDescent="0.25">
      <c r="A77" s="580" t="s">
        <v>6</v>
      </c>
      <c r="B77" s="593">
        <v>6468181</v>
      </c>
      <c r="C77" s="598">
        <v>242813</v>
      </c>
    </row>
    <row r="78" spans="1:3" s="12" customFormat="1" ht="25.5" x14ac:dyDescent="0.25">
      <c r="A78" s="580" t="s">
        <v>7</v>
      </c>
      <c r="B78" s="593">
        <v>10371040</v>
      </c>
      <c r="C78" s="598">
        <v>3048287.92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36">
        <f>SUM(B84:B97)</f>
        <v>71008800</v>
      </c>
      <c r="C82" s="436">
        <f>SUM(C84:C97)</f>
        <v>7922314.2699999986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579" t="s">
        <v>8</v>
      </c>
      <c r="B84" s="592">
        <v>28465206</v>
      </c>
      <c r="C84" s="592">
        <v>4601010.67</v>
      </c>
    </row>
    <row r="85" spans="1:3" s="12" customFormat="1" x14ac:dyDescent="0.25">
      <c r="A85" s="579" t="s">
        <v>13</v>
      </c>
      <c r="B85" s="570">
        <v>3000</v>
      </c>
      <c r="C85" s="592"/>
    </row>
    <row r="86" spans="1:3" s="12" customFormat="1" x14ac:dyDescent="0.25">
      <c r="A86" s="579" t="s">
        <v>9</v>
      </c>
      <c r="B86" s="592">
        <v>8596494</v>
      </c>
      <c r="C86" s="592">
        <v>1377214.84</v>
      </c>
    </row>
    <row r="87" spans="1:3" s="12" customFormat="1" x14ac:dyDescent="0.25">
      <c r="A87" s="579" t="s">
        <v>10</v>
      </c>
      <c r="B87" s="592">
        <v>23000</v>
      </c>
      <c r="C87" s="592">
        <v>5519.22</v>
      </c>
    </row>
    <row r="88" spans="1:3" s="12" customFormat="1" ht="23.25" x14ac:dyDescent="0.25">
      <c r="A88" s="579" t="s">
        <v>14</v>
      </c>
      <c r="B88" s="592">
        <v>70000</v>
      </c>
      <c r="C88" s="592">
        <v>27000</v>
      </c>
    </row>
    <row r="89" spans="1:3" s="12" customFormat="1" x14ac:dyDescent="0.25">
      <c r="A89" s="579" t="s">
        <v>21</v>
      </c>
      <c r="B89" s="592">
        <v>336000</v>
      </c>
      <c r="C89" s="592">
        <v>23712.63</v>
      </c>
    </row>
    <row r="90" spans="1:3" s="12" customFormat="1" x14ac:dyDescent="0.25">
      <c r="A90" s="579" t="s">
        <v>11</v>
      </c>
      <c r="B90" s="592">
        <v>120000</v>
      </c>
      <c r="C90" s="592"/>
    </row>
    <row r="91" spans="1:3" s="12" customFormat="1" x14ac:dyDescent="0.25">
      <c r="A91" s="579" t="s">
        <v>73</v>
      </c>
      <c r="B91" s="592"/>
      <c r="C91" s="592"/>
    </row>
    <row r="92" spans="1:3" s="12" customFormat="1" x14ac:dyDescent="0.25">
      <c r="A92" s="579" t="s">
        <v>12</v>
      </c>
      <c r="B92" s="592">
        <v>7487200</v>
      </c>
      <c r="C92" s="592">
        <v>1011679.34</v>
      </c>
    </row>
    <row r="93" spans="1:3" s="12" customFormat="1" x14ac:dyDescent="0.25">
      <c r="A93" s="579" t="s">
        <v>72</v>
      </c>
      <c r="B93" s="592">
        <v>95000</v>
      </c>
      <c r="C93" s="592">
        <v>64841.72</v>
      </c>
    </row>
    <row r="94" spans="1:3" s="12" customFormat="1" x14ac:dyDescent="0.25">
      <c r="A94" s="579" t="s">
        <v>94</v>
      </c>
      <c r="B94" s="592"/>
      <c r="C94" s="592"/>
    </row>
    <row r="95" spans="1:3" s="12" customFormat="1" x14ac:dyDescent="0.25">
      <c r="A95" s="580" t="s">
        <v>5</v>
      </c>
      <c r="B95" s="592">
        <v>532000</v>
      </c>
      <c r="C95" s="592"/>
    </row>
    <row r="96" spans="1:3" s="12" customFormat="1" ht="25.5" x14ac:dyDescent="0.25">
      <c r="A96" s="580" t="s">
        <v>6</v>
      </c>
      <c r="B96" s="592">
        <v>8913600</v>
      </c>
      <c r="C96" s="592">
        <v>374945.75</v>
      </c>
    </row>
    <row r="97" spans="1:3" s="12" customFormat="1" ht="25.5" x14ac:dyDescent="0.25">
      <c r="A97" s="580" t="s">
        <v>7</v>
      </c>
      <c r="B97" s="592">
        <v>16367300</v>
      </c>
      <c r="C97" s="592">
        <v>436390.1</v>
      </c>
    </row>
    <row r="98" spans="1:3" s="12" customFormat="1" x14ac:dyDescent="0.25">
      <c r="A98" s="14"/>
      <c r="B98" s="592"/>
      <c r="C98" s="592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36">
        <f>SUM(B103:B114)</f>
        <v>59373200</v>
      </c>
      <c r="C101" s="436">
        <f>SUM(C103:C114)</f>
        <v>11474564.08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579" t="s">
        <v>8</v>
      </c>
      <c r="B103" s="593">
        <v>30248500</v>
      </c>
      <c r="C103" s="593">
        <v>7938922.6900000004</v>
      </c>
    </row>
    <row r="104" spans="1:3" s="12" customFormat="1" x14ac:dyDescent="0.25">
      <c r="A104" s="579" t="s">
        <v>13</v>
      </c>
      <c r="B104" s="593">
        <v>9000</v>
      </c>
      <c r="C104" s="593">
        <v>0</v>
      </c>
    </row>
    <row r="105" spans="1:3" s="12" customFormat="1" x14ac:dyDescent="0.25">
      <c r="A105" s="579" t="s">
        <v>9</v>
      </c>
      <c r="B105" s="593">
        <v>9119700</v>
      </c>
      <c r="C105" s="593">
        <v>2381307.8200000003</v>
      </c>
    </row>
    <row r="106" spans="1:3" s="12" customFormat="1" x14ac:dyDescent="0.25">
      <c r="A106" s="579" t="s">
        <v>10</v>
      </c>
      <c r="B106" s="593">
        <v>336328</v>
      </c>
      <c r="C106" s="593">
        <v>25416.629999999997</v>
      </c>
    </row>
    <row r="107" spans="1:3" s="12" customFormat="1" ht="23.25" x14ac:dyDescent="0.25">
      <c r="A107" s="579" t="s">
        <v>49</v>
      </c>
      <c r="B107" s="593">
        <v>30000</v>
      </c>
      <c r="C107" s="593">
        <v>0</v>
      </c>
    </row>
    <row r="108" spans="1:3" s="12" customFormat="1" x14ac:dyDescent="0.25">
      <c r="A108" s="579" t="s">
        <v>21</v>
      </c>
      <c r="B108" s="593">
        <v>662252</v>
      </c>
      <c r="C108" s="593">
        <v>208651.76</v>
      </c>
    </row>
    <row r="109" spans="1:3" s="12" customFormat="1" x14ac:dyDescent="0.25">
      <c r="A109" s="579" t="s">
        <v>11</v>
      </c>
      <c r="B109" s="593">
        <v>1190800</v>
      </c>
      <c r="C109" s="593">
        <v>25665</v>
      </c>
    </row>
    <row r="110" spans="1:3" s="12" customFormat="1" x14ac:dyDescent="0.25">
      <c r="A110" s="579" t="s">
        <v>12</v>
      </c>
      <c r="B110" s="593">
        <v>5693580</v>
      </c>
      <c r="C110" s="589">
        <v>330649.94</v>
      </c>
    </row>
    <row r="111" spans="1:3" s="12" customFormat="1" x14ac:dyDescent="0.25">
      <c r="A111" s="579" t="s">
        <v>72</v>
      </c>
      <c r="B111" s="595">
        <v>170000</v>
      </c>
      <c r="C111" s="589">
        <v>24778.29</v>
      </c>
    </row>
    <row r="112" spans="1:3" s="12" customFormat="1" x14ac:dyDescent="0.25">
      <c r="A112" s="580" t="s">
        <v>5</v>
      </c>
      <c r="B112" s="595">
        <v>601553</v>
      </c>
      <c r="C112" s="589">
        <v>47717</v>
      </c>
    </row>
    <row r="113" spans="1:3" s="12" customFormat="1" ht="14.25" customHeight="1" x14ac:dyDescent="0.25">
      <c r="A113" s="580" t="s">
        <v>6</v>
      </c>
      <c r="B113" s="595">
        <v>5226600</v>
      </c>
      <c r="C113" s="593">
        <v>161850</v>
      </c>
    </row>
    <row r="114" spans="1:3" s="12" customFormat="1" ht="25.5" x14ac:dyDescent="0.25">
      <c r="A114" s="580" t="s">
        <v>7</v>
      </c>
      <c r="B114" s="595">
        <v>6084887</v>
      </c>
      <c r="C114" s="595">
        <v>329604.95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66613400</v>
      </c>
      <c r="C118" s="8">
        <f>SUM(C120:C132)</f>
        <v>11848241.588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570">
        <v>36170150</v>
      </c>
      <c r="C120" s="570">
        <v>7150098.7000000002</v>
      </c>
    </row>
    <row r="121" spans="1:3" s="12" customFormat="1" x14ac:dyDescent="0.25">
      <c r="A121" s="13" t="s">
        <v>13</v>
      </c>
      <c r="B121" s="570">
        <v>35000</v>
      </c>
      <c r="C121" s="570">
        <v>18142.98</v>
      </c>
    </row>
    <row r="122" spans="1:3" s="12" customFormat="1" x14ac:dyDescent="0.25">
      <c r="A122" s="13" t="s">
        <v>111</v>
      </c>
      <c r="B122" s="570"/>
      <c r="C122" s="570"/>
    </row>
    <row r="123" spans="1:3" s="12" customFormat="1" x14ac:dyDescent="0.25">
      <c r="A123" s="13" t="s">
        <v>9</v>
      </c>
      <c r="B123" s="570">
        <v>10923150</v>
      </c>
      <c r="C123" s="570">
        <v>2131904.7000000002</v>
      </c>
    </row>
    <row r="124" spans="1:3" s="12" customFormat="1" x14ac:dyDescent="0.25">
      <c r="A124" s="13" t="s">
        <v>10</v>
      </c>
      <c r="B124" s="570">
        <v>500000</v>
      </c>
      <c r="C124" s="570">
        <v>31800.019999999997</v>
      </c>
    </row>
    <row r="125" spans="1:3" s="12" customFormat="1" ht="23.25" x14ac:dyDescent="0.25">
      <c r="A125" s="13" t="s">
        <v>14</v>
      </c>
      <c r="B125" s="570"/>
      <c r="C125" s="570"/>
    </row>
    <row r="126" spans="1:3" s="12" customFormat="1" x14ac:dyDescent="0.25">
      <c r="A126" s="13" t="s">
        <v>21</v>
      </c>
      <c r="B126" s="570">
        <v>350000</v>
      </c>
      <c r="C126" s="570">
        <v>74038.957999999999</v>
      </c>
    </row>
    <row r="127" spans="1:3" s="12" customFormat="1" x14ac:dyDescent="0.25">
      <c r="A127" s="13" t="s">
        <v>11</v>
      </c>
      <c r="B127" s="570">
        <v>255000</v>
      </c>
      <c r="C127" s="570">
        <v>43640</v>
      </c>
    </row>
    <row r="128" spans="1:3" s="12" customFormat="1" x14ac:dyDescent="0.25">
      <c r="A128" s="13" t="s">
        <v>12</v>
      </c>
      <c r="B128" s="570">
        <v>4473690</v>
      </c>
      <c r="C128" s="570">
        <v>274195.28000000003</v>
      </c>
    </row>
    <row r="129" spans="1:3" s="12" customFormat="1" x14ac:dyDescent="0.25">
      <c r="A129" s="13" t="s">
        <v>72</v>
      </c>
      <c r="B129" s="570">
        <v>149420</v>
      </c>
      <c r="C129" s="570">
        <v>41207.619999999995</v>
      </c>
    </row>
    <row r="130" spans="1:3" s="12" customFormat="1" x14ac:dyDescent="0.25">
      <c r="A130" s="10" t="s">
        <v>5</v>
      </c>
      <c r="B130" s="570"/>
      <c r="C130" s="570"/>
    </row>
    <row r="131" spans="1:3" s="12" customFormat="1" ht="25.5" x14ac:dyDescent="0.25">
      <c r="A131" s="10" t="s">
        <v>6</v>
      </c>
      <c r="B131" s="570">
        <v>5900000</v>
      </c>
      <c r="C131" s="570">
        <v>6230</v>
      </c>
    </row>
    <row r="132" spans="1:3" s="12" customFormat="1" ht="25.5" x14ac:dyDescent="0.25">
      <c r="A132" s="10" t="s">
        <v>7</v>
      </c>
      <c r="B132" s="570">
        <v>7856990</v>
      </c>
      <c r="C132" s="570">
        <v>2076983.3299999998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SUM(B138:B150)</f>
        <v>49449100</v>
      </c>
      <c r="C136" s="8">
        <f>SUM(C138:C150)</f>
        <v>10029086.26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0" t="s">
        <v>8</v>
      </c>
      <c r="B138" s="570">
        <v>21767512</v>
      </c>
      <c r="C138" s="570">
        <v>5389583.0899999999</v>
      </c>
    </row>
    <row r="139" spans="1:3" s="12" customFormat="1" x14ac:dyDescent="0.25">
      <c r="A139" s="10" t="s">
        <v>9</v>
      </c>
      <c r="B139" s="570">
        <v>6573788</v>
      </c>
      <c r="C139" s="570">
        <v>1631970.7200000002</v>
      </c>
    </row>
    <row r="140" spans="1:3" s="12" customFormat="1" x14ac:dyDescent="0.25">
      <c r="A140" s="12" t="s">
        <v>123</v>
      </c>
      <c r="B140" s="570">
        <v>30000</v>
      </c>
      <c r="C140" s="570">
        <v>5323.11</v>
      </c>
    </row>
    <row r="141" spans="1:3" s="12" customFormat="1" x14ac:dyDescent="0.25">
      <c r="A141" s="10" t="s">
        <v>112</v>
      </c>
      <c r="B141" s="570">
        <v>3300</v>
      </c>
      <c r="C141" s="570">
        <v>400</v>
      </c>
    </row>
    <row r="142" spans="1:3" s="12" customFormat="1" x14ac:dyDescent="0.25">
      <c r="A142" s="10" t="s">
        <v>10</v>
      </c>
      <c r="B142" s="570">
        <v>67100</v>
      </c>
      <c r="C142" s="570">
        <v>13015.85</v>
      </c>
    </row>
    <row r="143" spans="1:3" s="12" customFormat="1" ht="30.75" customHeight="1" x14ac:dyDescent="0.25">
      <c r="A143" s="10" t="s">
        <v>14</v>
      </c>
      <c r="B143" s="570"/>
      <c r="C143" s="570"/>
    </row>
    <row r="144" spans="1:3" s="12" customFormat="1" ht="18" customHeight="1" x14ac:dyDescent="0.25">
      <c r="A144" s="10" t="s">
        <v>30</v>
      </c>
      <c r="B144" s="570">
        <v>275001</v>
      </c>
      <c r="C144" s="570">
        <v>117771.13</v>
      </c>
    </row>
    <row r="145" spans="1:3" s="12" customFormat="1" ht="18" customHeight="1" x14ac:dyDescent="0.25">
      <c r="A145" s="13" t="s">
        <v>11</v>
      </c>
      <c r="B145" s="593">
        <v>330500</v>
      </c>
      <c r="C145" s="570">
        <v>16804.099999999999</v>
      </c>
    </row>
    <row r="146" spans="1:3" s="12" customFormat="1" ht="18" customHeight="1" x14ac:dyDescent="0.25">
      <c r="A146" s="10" t="s">
        <v>12</v>
      </c>
      <c r="B146" s="570">
        <v>3774167</v>
      </c>
      <c r="C146" s="570">
        <v>460663</v>
      </c>
    </row>
    <row r="147" spans="1:3" s="12" customFormat="1" ht="18" customHeight="1" x14ac:dyDescent="0.25">
      <c r="A147" s="13" t="s">
        <v>72</v>
      </c>
      <c r="B147" s="593">
        <v>114834</v>
      </c>
      <c r="C147" s="570">
        <v>58445.77</v>
      </c>
    </row>
    <row r="148" spans="1:3" s="12" customFormat="1" ht="17.25" customHeight="1" x14ac:dyDescent="0.25">
      <c r="A148" s="10" t="s">
        <v>5</v>
      </c>
      <c r="B148" s="570">
        <v>77620</v>
      </c>
      <c r="C148" s="570"/>
    </row>
    <row r="149" spans="1:3" s="12" customFormat="1" ht="25.5" x14ac:dyDescent="0.25">
      <c r="A149" s="10" t="s">
        <v>6</v>
      </c>
      <c r="B149" s="570">
        <v>1309651</v>
      </c>
      <c r="C149" s="570">
        <v>85333</v>
      </c>
    </row>
    <row r="150" spans="1:3" s="12" customFormat="1" ht="25.5" x14ac:dyDescent="0.25">
      <c r="A150" s="10" t="s">
        <v>7</v>
      </c>
      <c r="B150" s="570">
        <v>15125627</v>
      </c>
      <c r="C150" s="570">
        <v>2249776.4900000002</v>
      </c>
    </row>
    <row r="151" spans="1:3" s="12" customFormat="1" x14ac:dyDescent="0.25">
      <c r="A151" s="14"/>
      <c r="B151" s="14"/>
      <c r="C151" s="14"/>
    </row>
    <row r="152" spans="1:3" s="12" customFormat="1" x14ac:dyDescent="0.25">
      <c r="A152" s="21" t="s">
        <v>0</v>
      </c>
      <c r="B152" s="21" t="s">
        <v>2</v>
      </c>
      <c r="C152" s="21" t="s">
        <v>3</v>
      </c>
    </row>
    <row r="153" spans="1:3" s="12" customFormat="1" x14ac:dyDescent="0.25">
      <c r="A153" s="21" t="s">
        <v>1</v>
      </c>
      <c r="B153" s="21">
        <v>2</v>
      </c>
      <c r="C153" s="21">
        <v>3</v>
      </c>
    </row>
    <row r="154" spans="1:3" s="12" customFormat="1" x14ac:dyDescent="0.25">
      <c r="A154" s="4" t="s">
        <v>27</v>
      </c>
      <c r="B154" s="76">
        <f>SUM(B156:B168)</f>
        <v>4446600</v>
      </c>
      <c r="C154" s="76">
        <f>SUM(C156:C168)</f>
        <v>918799.60000000009</v>
      </c>
    </row>
    <row r="155" spans="1:3" s="12" customFormat="1" x14ac:dyDescent="0.25">
      <c r="A155" s="23" t="s">
        <v>4</v>
      </c>
      <c r="B155" s="77"/>
      <c r="C155" s="77"/>
    </row>
    <row r="156" spans="1:3" s="12" customFormat="1" x14ac:dyDescent="0.25">
      <c r="A156" s="264" t="s">
        <v>8</v>
      </c>
      <c r="B156" s="570">
        <v>1930000</v>
      </c>
      <c r="C156" s="570">
        <v>505898.01</v>
      </c>
    </row>
    <row r="157" spans="1:3" s="12" customFormat="1" ht="23.25" x14ac:dyDescent="0.25">
      <c r="A157" s="264" t="s">
        <v>140</v>
      </c>
      <c r="B157" s="570"/>
      <c r="C157" s="570"/>
    </row>
    <row r="158" spans="1:3" s="12" customFormat="1" x14ac:dyDescent="0.25">
      <c r="A158" s="264" t="s">
        <v>83</v>
      </c>
      <c r="B158" s="570">
        <v>5000</v>
      </c>
      <c r="C158" s="570">
        <v>4400.13</v>
      </c>
    </row>
    <row r="159" spans="1:3" s="12" customFormat="1" x14ac:dyDescent="0.25">
      <c r="A159" s="264" t="s">
        <v>9</v>
      </c>
      <c r="B159" s="570">
        <v>580500</v>
      </c>
      <c r="C159" s="570">
        <v>152778.16</v>
      </c>
    </row>
    <row r="160" spans="1:3" s="12" customFormat="1" x14ac:dyDescent="0.25">
      <c r="A160" s="264" t="s">
        <v>10</v>
      </c>
      <c r="B160" s="570">
        <v>10700</v>
      </c>
      <c r="C160" s="570"/>
    </row>
    <row r="161" spans="1:3" s="12" customFormat="1" x14ac:dyDescent="0.25">
      <c r="A161" s="264" t="s">
        <v>15</v>
      </c>
      <c r="B161" s="570"/>
      <c r="C161" s="570"/>
    </row>
    <row r="162" spans="1:3" s="12" customFormat="1" ht="23.25" x14ac:dyDescent="0.25">
      <c r="A162" s="264" t="s">
        <v>14</v>
      </c>
      <c r="B162" s="570"/>
      <c r="C162" s="570"/>
    </row>
    <row r="163" spans="1:3" s="12" customFormat="1" x14ac:dyDescent="0.25">
      <c r="A163" s="264" t="s">
        <v>11</v>
      </c>
      <c r="B163" s="570">
        <v>28000</v>
      </c>
      <c r="C163" s="570"/>
    </row>
    <row r="164" spans="1:3" s="12" customFormat="1" x14ac:dyDescent="0.25">
      <c r="A164" s="264" t="s">
        <v>12</v>
      </c>
      <c r="B164" s="570">
        <v>1755900</v>
      </c>
      <c r="C164" s="570">
        <v>226770.3</v>
      </c>
    </row>
    <row r="165" spans="1:3" s="12" customFormat="1" x14ac:dyDescent="0.25">
      <c r="A165" s="264" t="s">
        <v>74</v>
      </c>
      <c r="B165" s="570"/>
      <c r="C165" s="570"/>
    </row>
    <row r="166" spans="1:3" s="12" customFormat="1" x14ac:dyDescent="0.25">
      <c r="A166" s="265" t="s">
        <v>5</v>
      </c>
      <c r="B166" s="570">
        <v>130000</v>
      </c>
      <c r="C166" s="570">
        <v>28928</v>
      </c>
    </row>
    <row r="167" spans="1:3" s="12" customFormat="1" ht="25.5" x14ac:dyDescent="0.25">
      <c r="A167" s="265" t="s">
        <v>6</v>
      </c>
      <c r="B167" s="570"/>
      <c r="C167" s="570"/>
    </row>
    <row r="168" spans="1:3" s="12" customFormat="1" ht="25.5" x14ac:dyDescent="0.25">
      <c r="A168" s="265" t="s">
        <v>7</v>
      </c>
      <c r="B168" s="570">
        <v>6500</v>
      </c>
      <c r="C168" s="570">
        <v>25</v>
      </c>
    </row>
    <row r="169" spans="1:3" s="12" customFormat="1" x14ac:dyDescent="0.25">
      <c r="A169" s="287"/>
      <c r="B169" s="329"/>
      <c r="C169" s="329"/>
    </row>
    <row r="170" spans="1:3" s="12" customFormat="1" x14ac:dyDescent="0.25">
      <c r="A170" s="14"/>
      <c r="B170" s="329"/>
      <c r="C170" s="329"/>
    </row>
    <row r="171" spans="1:3" s="12" customFormat="1" x14ac:dyDescent="0.25">
      <c r="A171" s="15" t="s">
        <v>0</v>
      </c>
      <c r="B171" s="15" t="s">
        <v>2</v>
      </c>
      <c r="C171" s="15" t="s">
        <v>3</v>
      </c>
    </row>
    <row r="172" spans="1:3" s="12" customFormat="1" x14ac:dyDescent="0.25">
      <c r="A172" s="15" t="s">
        <v>1</v>
      </c>
      <c r="B172" s="15">
        <v>2</v>
      </c>
      <c r="C172" s="15">
        <v>3</v>
      </c>
    </row>
    <row r="173" spans="1:3" s="12" customFormat="1" x14ac:dyDescent="0.25">
      <c r="A173" s="3" t="s">
        <v>28</v>
      </c>
      <c r="B173" s="436">
        <f>SUM(B175:B186)</f>
        <v>23954700</v>
      </c>
      <c r="C173" s="436">
        <f>SUM(C175:C186)</f>
        <v>6538592.75</v>
      </c>
    </row>
    <row r="174" spans="1:3" s="12" customFormat="1" x14ac:dyDescent="0.25">
      <c r="A174" s="10" t="s">
        <v>4</v>
      </c>
      <c r="B174" s="259"/>
      <c r="C174" s="259"/>
    </row>
    <row r="175" spans="1:3" s="12" customFormat="1" x14ac:dyDescent="0.25">
      <c r="A175" s="576" t="s">
        <v>8</v>
      </c>
      <c r="B175" s="591">
        <v>14873000</v>
      </c>
      <c r="C175" s="599">
        <v>3722472.06</v>
      </c>
    </row>
    <row r="176" spans="1:3" s="12" customFormat="1" x14ac:dyDescent="0.25">
      <c r="A176" s="576" t="s">
        <v>95</v>
      </c>
      <c r="B176" s="591">
        <v>20000</v>
      </c>
      <c r="C176" s="599">
        <v>5727.27</v>
      </c>
    </row>
    <row r="177" spans="1:3" s="12" customFormat="1" x14ac:dyDescent="0.25">
      <c r="A177" s="576" t="s">
        <v>13</v>
      </c>
      <c r="B177" s="591"/>
      <c r="C177" s="599"/>
    </row>
    <row r="178" spans="1:3" s="12" customFormat="1" x14ac:dyDescent="0.25">
      <c r="A178" s="576" t="s">
        <v>9</v>
      </c>
      <c r="B178" s="591">
        <v>4497500</v>
      </c>
      <c r="C178" s="599">
        <v>1108381.42</v>
      </c>
    </row>
    <row r="179" spans="1:3" s="12" customFormat="1" x14ac:dyDescent="0.25">
      <c r="A179" s="576" t="s">
        <v>10</v>
      </c>
      <c r="B179" s="591"/>
      <c r="C179" s="599"/>
    </row>
    <row r="180" spans="1:3" s="12" customFormat="1" ht="23.25" x14ac:dyDescent="0.25">
      <c r="A180" s="576" t="s">
        <v>14</v>
      </c>
      <c r="B180" s="591"/>
      <c r="C180" s="599"/>
    </row>
    <row r="181" spans="1:3" s="12" customFormat="1" x14ac:dyDescent="0.25">
      <c r="A181" s="576" t="s">
        <v>11</v>
      </c>
      <c r="B181" s="591">
        <v>330000</v>
      </c>
      <c r="C181" s="599">
        <v>8050</v>
      </c>
    </row>
    <row r="182" spans="1:3" s="12" customFormat="1" x14ac:dyDescent="0.25">
      <c r="A182" s="576" t="s">
        <v>12</v>
      </c>
      <c r="B182" s="591">
        <v>405000</v>
      </c>
      <c r="C182" s="599">
        <v>60579</v>
      </c>
    </row>
    <row r="183" spans="1:3" s="12" customFormat="1" x14ac:dyDescent="0.25">
      <c r="A183" s="576" t="s">
        <v>72</v>
      </c>
      <c r="B183" s="591">
        <v>60000</v>
      </c>
      <c r="C183" s="599"/>
    </row>
    <row r="184" spans="1:3" s="12" customFormat="1" x14ac:dyDescent="0.25">
      <c r="A184" s="575" t="s">
        <v>5</v>
      </c>
      <c r="B184" s="591">
        <v>0</v>
      </c>
      <c r="C184" s="599">
        <v>0</v>
      </c>
    </row>
    <row r="185" spans="1:3" s="12" customFormat="1" ht="25.5" x14ac:dyDescent="0.25">
      <c r="A185" s="575" t="s">
        <v>6</v>
      </c>
      <c r="B185" s="591">
        <v>890700</v>
      </c>
      <c r="C185" s="599"/>
    </row>
    <row r="186" spans="1:3" s="12" customFormat="1" ht="25.5" x14ac:dyDescent="0.25">
      <c r="A186" s="575" t="s">
        <v>7</v>
      </c>
      <c r="B186" s="591">
        <v>2878500</v>
      </c>
      <c r="C186" s="599">
        <v>1633383</v>
      </c>
    </row>
    <row r="187" spans="1:3" s="12" customFormat="1" x14ac:dyDescent="0.25">
      <c r="A187" s="14"/>
      <c r="B187" s="14"/>
      <c r="C187" s="14"/>
    </row>
    <row r="188" spans="1:3" s="12" customFormat="1" x14ac:dyDescent="0.25">
      <c r="A188" s="15" t="s">
        <v>0</v>
      </c>
      <c r="B188" s="15" t="s">
        <v>2</v>
      </c>
      <c r="C188" s="15" t="s">
        <v>3</v>
      </c>
    </row>
    <row r="189" spans="1:3" s="12" customFormat="1" x14ac:dyDescent="0.25">
      <c r="A189" s="15" t="s">
        <v>1</v>
      </c>
      <c r="B189" s="15">
        <v>2</v>
      </c>
      <c r="C189" s="15">
        <v>3</v>
      </c>
    </row>
    <row r="190" spans="1:3" s="12" customFormat="1" x14ac:dyDescent="0.25">
      <c r="A190" s="3" t="s">
        <v>29</v>
      </c>
      <c r="B190" s="8">
        <f>SUM(B192:B205)</f>
        <v>29915900</v>
      </c>
      <c r="C190" s="8">
        <f>SUM(C192:C205)</f>
        <v>8153662.6500000004</v>
      </c>
    </row>
    <row r="191" spans="1:3" s="12" customFormat="1" x14ac:dyDescent="0.25">
      <c r="A191" s="10" t="s">
        <v>4</v>
      </c>
      <c r="B191" s="11"/>
      <c r="C191" s="11">
        <v>0</v>
      </c>
    </row>
    <row r="192" spans="1:3" s="12" customFormat="1" x14ac:dyDescent="0.25">
      <c r="A192" s="579" t="s">
        <v>8</v>
      </c>
      <c r="B192" s="591">
        <v>11066053.75</v>
      </c>
      <c r="C192" s="591">
        <v>2771852.92</v>
      </c>
    </row>
    <row r="193" spans="1:3" s="12" customFormat="1" ht="23.25" x14ac:dyDescent="0.25">
      <c r="A193" s="579" t="s">
        <v>76</v>
      </c>
      <c r="B193" s="591">
        <v>50035.68</v>
      </c>
      <c r="C193" s="591">
        <v>2547.81</v>
      </c>
    </row>
    <row r="194" spans="1:3" s="12" customFormat="1" ht="23.25" x14ac:dyDescent="0.25">
      <c r="A194" s="579" t="s">
        <v>133</v>
      </c>
      <c r="B194" s="591">
        <v>18962.34</v>
      </c>
      <c r="C194" s="591"/>
    </row>
    <row r="195" spans="1:3" s="12" customFormat="1" x14ac:dyDescent="0.25">
      <c r="A195" s="579" t="s">
        <v>9</v>
      </c>
      <c r="B195" s="591">
        <v>3341948.23</v>
      </c>
      <c r="C195" s="591">
        <v>824690.25</v>
      </c>
    </row>
    <row r="196" spans="1:3" s="12" customFormat="1" x14ac:dyDescent="0.25">
      <c r="A196" s="579" t="s">
        <v>10</v>
      </c>
      <c r="B196" s="591">
        <v>32600</v>
      </c>
      <c r="C196" s="591">
        <v>7863.64</v>
      </c>
    </row>
    <row r="197" spans="1:3" s="12" customFormat="1" ht="23.25" x14ac:dyDescent="0.25">
      <c r="A197" s="579" t="s">
        <v>49</v>
      </c>
      <c r="B197" s="591">
        <v>5000</v>
      </c>
      <c r="C197" s="591"/>
    </row>
    <row r="198" spans="1:3" s="12" customFormat="1" x14ac:dyDescent="0.25">
      <c r="A198" s="386" t="s">
        <v>15</v>
      </c>
      <c r="B198" s="591">
        <v>228000</v>
      </c>
      <c r="C198" s="591"/>
    </row>
    <row r="199" spans="1:3" s="12" customFormat="1" x14ac:dyDescent="0.25">
      <c r="A199" s="386" t="s">
        <v>16</v>
      </c>
      <c r="B199" s="591">
        <v>399048</v>
      </c>
      <c r="C199" s="591">
        <v>99762</v>
      </c>
    </row>
    <row r="200" spans="1:3" s="12" customFormat="1" x14ac:dyDescent="0.25">
      <c r="A200" s="579" t="s">
        <v>11</v>
      </c>
      <c r="B200" s="591">
        <v>397000</v>
      </c>
      <c r="C200" s="591">
        <v>111975</v>
      </c>
    </row>
    <row r="201" spans="1:3" s="12" customFormat="1" x14ac:dyDescent="0.25">
      <c r="A201" s="579" t="s">
        <v>12</v>
      </c>
      <c r="B201" s="591">
        <v>9140200</v>
      </c>
      <c r="C201" s="591">
        <v>236390.58</v>
      </c>
    </row>
    <row r="202" spans="1:3" s="12" customFormat="1" x14ac:dyDescent="0.25">
      <c r="A202" s="580" t="s">
        <v>72</v>
      </c>
      <c r="B202" s="591">
        <v>45000</v>
      </c>
      <c r="C202" s="591"/>
    </row>
    <row r="203" spans="1:3" s="12" customFormat="1" x14ac:dyDescent="0.25">
      <c r="A203" s="579" t="s">
        <v>5</v>
      </c>
      <c r="B203" s="591">
        <v>60000</v>
      </c>
      <c r="C203" s="591">
        <v>2094</v>
      </c>
    </row>
    <row r="204" spans="1:3" s="12" customFormat="1" ht="25.5" x14ac:dyDescent="0.25">
      <c r="A204" s="578" t="s">
        <v>6</v>
      </c>
      <c r="B204" s="591">
        <v>100000</v>
      </c>
      <c r="C204" s="591">
        <v>97000</v>
      </c>
    </row>
    <row r="205" spans="1:3" s="12" customFormat="1" ht="21" customHeight="1" x14ac:dyDescent="0.25">
      <c r="A205" s="386" t="s">
        <v>7</v>
      </c>
      <c r="B205" s="591">
        <v>5032052</v>
      </c>
      <c r="C205" s="591">
        <v>3999486.45</v>
      </c>
    </row>
    <row r="206" spans="1:3" s="12" customFormat="1" x14ac:dyDescent="0.25">
      <c r="A206" s="14"/>
      <c r="B206" s="14"/>
      <c r="C206" s="14"/>
    </row>
    <row r="207" spans="1:3" s="12" customFormat="1" x14ac:dyDescent="0.25">
      <c r="A207" s="15" t="s">
        <v>0</v>
      </c>
      <c r="B207" s="15" t="s">
        <v>2</v>
      </c>
      <c r="C207" s="15" t="s">
        <v>3</v>
      </c>
    </row>
    <row r="208" spans="1:3" s="12" customFormat="1" x14ac:dyDescent="0.25">
      <c r="A208" s="15" t="s">
        <v>1</v>
      </c>
      <c r="B208" s="15">
        <v>2</v>
      </c>
      <c r="C208" s="15">
        <v>3</v>
      </c>
    </row>
    <row r="209" spans="1:3" s="12" customFormat="1" ht="25.5" x14ac:dyDescent="0.25">
      <c r="A209" s="3" t="s">
        <v>34</v>
      </c>
      <c r="B209" s="548">
        <f>SUM(B211:B227)</f>
        <v>45155200</v>
      </c>
      <c r="C209" s="599">
        <f>SUM(C211:C227)</f>
        <v>12747355.77</v>
      </c>
    </row>
    <row r="210" spans="1:3" s="12" customFormat="1" x14ac:dyDescent="0.25">
      <c r="A210" s="10" t="s">
        <v>4</v>
      </c>
      <c r="B210" s="548"/>
      <c r="C210" s="599"/>
    </row>
    <row r="211" spans="1:3" s="12" customFormat="1" x14ac:dyDescent="0.25">
      <c r="A211" s="13" t="s">
        <v>8</v>
      </c>
      <c r="B211" s="548">
        <v>29142300</v>
      </c>
      <c r="C211" s="599">
        <v>7085653.1699999999</v>
      </c>
    </row>
    <row r="212" spans="1:3" s="12" customFormat="1" x14ac:dyDescent="0.25">
      <c r="A212" s="13" t="s">
        <v>13</v>
      </c>
      <c r="B212" s="548">
        <v>8400</v>
      </c>
      <c r="C212" s="599"/>
    </row>
    <row r="213" spans="1:3" s="12" customFormat="1" ht="17.25" customHeight="1" x14ac:dyDescent="0.25">
      <c r="A213" s="13" t="s">
        <v>119</v>
      </c>
      <c r="B213" s="548">
        <v>60000</v>
      </c>
      <c r="C213" s="599"/>
    </row>
    <row r="214" spans="1:3" s="12" customFormat="1" x14ac:dyDescent="0.25">
      <c r="A214" s="13" t="s">
        <v>9</v>
      </c>
      <c r="B214" s="548">
        <v>8801000</v>
      </c>
      <c r="C214" s="599">
        <v>2123044.69</v>
      </c>
    </row>
    <row r="215" spans="1:3" s="12" customFormat="1" x14ac:dyDescent="0.25">
      <c r="A215" s="13" t="s">
        <v>157</v>
      </c>
      <c r="B215" s="548">
        <v>50400</v>
      </c>
      <c r="C215" s="599">
        <v>10757.91</v>
      </c>
    </row>
    <row r="216" spans="1:3" s="12" customFormat="1" x14ac:dyDescent="0.25">
      <c r="A216" s="13" t="s">
        <v>10</v>
      </c>
      <c r="B216" s="548">
        <v>19500</v>
      </c>
      <c r="C216" s="599">
        <v>4875</v>
      </c>
    </row>
    <row r="217" spans="1:3" s="12" customFormat="1" x14ac:dyDescent="0.25">
      <c r="A217" s="13" t="s">
        <v>15</v>
      </c>
      <c r="B217" s="548">
        <v>10700</v>
      </c>
      <c r="C217" s="599">
        <v>2151.48</v>
      </c>
    </row>
    <row r="218" spans="1:3" s="12" customFormat="1" x14ac:dyDescent="0.25">
      <c r="A218" s="13" t="s">
        <v>33</v>
      </c>
      <c r="B218" s="548"/>
      <c r="C218" s="599"/>
    </row>
    <row r="219" spans="1:3" s="12" customFormat="1" x14ac:dyDescent="0.25">
      <c r="A219" s="13" t="s">
        <v>11</v>
      </c>
      <c r="B219" s="548">
        <v>200000</v>
      </c>
      <c r="C219" s="599">
        <v>88075</v>
      </c>
    </row>
    <row r="220" spans="1:3" s="12" customFormat="1" x14ac:dyDescent="0.25">
      <c r="A220" s="13" t="s">
        <v>12</v>
      </c>
      <c r="B220" s="548">
        <v>991200</v>
      </c>
      <c r="C220" s="599">
        <v>283853.27</v>
      </c>
    </row>
    <row r="221" spans="1:3" s="12" customFormat="1" x14ac:dyDescent="0.25">
      <c r="A221" s="13" t="s">
        <v>72</v>
      </c>
      <c r="B221" s="548">
        <v>100000</v>
      </c>
      <c r="C221" s="599">
        <v>19597.68</v>
      </c>
    </row>
    <row r="222" spans="1:3" s="12" customFormat="1" x14ac:dyDescent="0.25">
      <c r="A222" s="10" t="s">
        <v>5</v>
      </c>
      <c r="B222" s="548"/>
      <c r="C222" s="599"/>
    </row>
    <row r="223" spans="1:3" s="12" customFormat="1" ht="25.5" x14ac:dyDescent="0.25">
      <c r="A223" s="10" t="s">
        <v>6</v>
      </c>
      <c r="B223" s="548">
        <v>1118000</v>
      </c>
      <c r="C223" s="599">
        <v>249730</v>
      </c>
    </row>
    <row r="224" spans="1:3" s="12" customFormat="1" ht="25.5" x14ac:dyDescent="0.25">
      <c r="A224" s="10" t="s">
        <v>7</v>
      </c>
      <c r="B224" s="548">
        <v>4607300</v>
      </c>
      <c r="C224" s="599">
        <v>2871717.57</v>
      </c>
    </row>
    <row r="225" spans="1:3" s="12" customFormat="1" x14ac:dyDescent="0.25">
      <c r="A225" s="6" t="s">
        <v>37</v>
      </c>
      <c r="B225" s="548">
        <v>24300</v>
      </c>
      <c r="C225" s="599"/>
    </row>
    <row r="226" spans="1:3" s="12" customFormat="1" x14ac:dyDescent="0.25">
      <c r="A226" s="6" t="s">
        <v>121</v>
      </c>
      <c r="B226" s="548">
        <v>17100</v>
      </c>
      <c r="C226" s="599">
        <v>6800</v>
      </c>
    </row>
    <row r="227" spans="1:3" s="12" customFormat="1" x14ac:dyDescent="0.25">
      <c r="A227" s="6" t="s">
        <v>120</v>
      </c>
      <c r="B227" s="548">
        <v>5000</v>
      </c>
      <c r="C227" s="599">
        <v>1100</v>
      </c>
    </row>
    <row r="228" spans="1:3" s="12" customFormat="1" x14ac:dyDescent="0.25">
      <c r="A228" s="14"/>
      <c r="B228" s="14"/>
      <c r="C228" s="14"/>
    </row>
    <row r="229" spans="1:3" s="12" customFormat="1" x14ac:dyDescent="0.25">
      <c r="A229" s="15" t="s">
        <v>0</v>
      </c>
      <c r="B229" s="15" t="s">
        <v>2</v>
      </c>
      <c r="C229" s="15" t="s">
        <v>3</v>
      </c>
    </row>
    <row r="230" spans="1:3" s="12" customFormat="1" x14ac:dyDescent="0.25">
      <c r="A230" s="15" t="s">
        <v>1</v>
      </c>
      <c r="B230" s="15">
        <v>2</v>
      </c>
      <c r="C230" s="15">
        <v>3</v>
      </c>
    </row>
    <row r="231" spans="1:3" s="12" customFormat="1" ht="25.5" x14ac:dyDescent="0.25">
      <c r="A231" s="3" t="s">
        <v>39</v>
      </c>
      <c r="B231" s="8">
        <f>SUM(B233:B247)</f>
        <v>41644300</v>
      </c>
      <c r="C231" s="8">
        <f>SUM(C233:C246)</f>
        <v>8711870</v>
      </c>
    </row>
    <row r="232" spans="1:3" s="12" customFormat="1" x14ac:dyDescent="0.25">
      <c r="A232" s="10" t="s">
        <v>4</v>
      </c>
      <c r="B232" s="11"/>
      <c r="C232" s="11"/>
    </row>
    <row r="233" spans="1:3" s="12" customFormat="1" x14ac:dyDescent="0.25">
      <c r="A233" s="579" t="s">
        <v>8</v>
      </c>
      <c r="B233" s="593">
        <v>26378700</v>
      </c>
      <c r="C233" s="601">
        <v>6359880</v>
      </c>
    </row>
    <row r="234" spans="1:3" s="12" customFormat="1" x14ac:dyDescent="0.25">
      <c r="A234" s="579" t="s">
        <v>66</v>
      </c>
      <c r="B234" s="593">
        <v>68400</v>
      </c>
      <c r="C234" s="601"/>
    </row>
    <row r="235" spans="1:3" s="12" customFormat="1" x14ac:dyDescent="0.25">
      <c r="A235" s="579" t="s">
        <v>103</v>
      </c>
      <c r="B235" s="594"/>
      <c r="C235" s="601"/>
    </row>
    <row r="236" spans="1:3" s="12" customFormat="1" x14ac:dyDescent="0.25">
      <c r="A236" s="579" t="s">
        <v>9</v>
      </c>
      <c r="B236" s="593">
        <v>7966400</v>
      </c>
      <c r="C236" s="601">
        <v>1920690</v>
      </c>
    </row>
    <row r="237" spans="1:3" s="12" customFormat="1" x14ac:dyDescent="0.25">
      <c r="A237" s="579" t="s">
        <v>10</v>
      </c>
      <c r="B237" s="594">
        <v>111000</v>
      </c>
      <c r="C237" s="601">
        <v>18677.18</v>
      </c>
    </row>
    <row r="238" spans="1:3" s="12" customFormat="1" x14ac:dyDescent="0.25">
      <c r="A238" s="579" t="s">
        <v>15</v>
      </c>
      <c r="B238" s="593">
        <v>154600</v>
      </c>
      <c r="C238" s="601">
        <v>13493.67</v>
      </c>
    </row>
    <row r="239" spans="1:3" s="12" customFormat="1" ht="23.25" x14ac:dyDescent="0.25">
      <c r="A239" s="579" t="s">
        <v>14</v>
      </c>
      <c r="B239" s="594"/>
      <c r="C239" s="601"/>
    </row>
    <row r="240" spans="1:3" s="12" customFormat="1" x14ac:dyDescent="0.25">
      <c r="A240" s="579" t="s">
        <v>11</v>
      </c>
      <c r="B240" s="593">
        <v>1175600</v>
      </c>
      <c r="C240" s="601">
        <v>70040.83</v>
      </c>
    </row>
    <row r="241" spans="1:3" s="12" customFormat="1" x14ac:dyDescent="0.25">
      <c r="A241" s="579" t="s">
        <v>12</v>
      </c>
      <c r="B241" s="593">
        <v>2533700</v>
      </c>
      <c r="C241" s="601">
        <v>292631</v>
      </c>
    </row>
    <row r="242" spans="1:3" s="12" customFormat="1" x14ac:dyDescent="0.25">
      <c r="A242" s="579" t="s">
        <v>72</v>
      </c>
      <c r="B242" s="593"/>
      <c r="C242" s="601">
        <v>15157.32</v>
      </c>
    </row>
    <row r="243" spans="1:3" s="12" customFormat="1" x14ac:dyDescent="0.25">
      <c r="A243" s="579" t="s">
        <v>148</v>
      </c>
      <c r="B243" s="593"/>
      <c r="C243" s="601"/>
    </row>
    <row r="244" spans="1:3" s="12" customFormat="1" x14ac:dyDescent="0.25">
      <c r="A244" s="580" t="s">
        <v>5</v>
      </c>
      <c r="B244" s="593">
        <v>57600</v>
      </c>
      <c r="C244" s="601">
        <v>21300</v>
      </c>
    </row>
    <row r="245" spans="1:3" s="12" customFormat="1" ht="25.5" x14ac:dyDescent="0.25">
      <c r="A245" s="580" t="s">
        <v>6</v>
      </c>
      <c r="B245" s="593">
        <v>643000</v>
      </c>
      <c r="C245" s="601"/>
    </row>
    <row r="246" spans="1:3" s="12" customFormat="1" ht="25.5" x14ac:dyDescent="0.25">
      <c r="A246" s="580" t="s">
        <v>7</v>
      </c>
      <c r="B246" s="593">
        <v>2555300</v>
      </c>
      <c r="C246" s="601"/>
    </row>
    <row r="247" spans="1:3" s="12" customFormat="1" x14ac:dyDescent="0.25">
      <c r="A247" s="14"/>
      <c r="B247" s="14"/>
      <c r="C247" s="14"/>
    </row>
    <row r="248" spans="1:3" s="12" customFormat="1" x14ac:dyDescent="0.25">
      <c r="A248" s="27" t="s">
        <v>0</v>
      </c>
      <c r="B248" s="27" t="s">
        <v>2</v>
      </c>
      <c r="C248" s="27" t="s">
        <v>3</v>
      </c>
    </row>
    <row r="249" spans="1:3" s="12" customFormat="1" ht="15.75" thickBot="1" x14ac:dyDescent="0.3">
      <c r="A249" s="27" t="s">
        <v>1</v>
      </c>
      <c r="B249" s="28" t="s">
        <v>40</v>
      </c>
      <c r="C249" s="28" t="s">
        <v>41</v>
      </c>
    </row>
    <row r="250" spans="1:3" s="12" customFormat="1" x14ac:dyDescent="0.25">
      <c r="A250" s="29" t="s">
        <v>42</v>
      </c>
      <c r="B250" s="81">
        <f>SUM(B252:B266)</f>
        <v>90627700</v>
      </c>
      <c r="C250" s="81">
        <f>SUM(C252:C266)</f>
        <v>13060861.629999999</v>
      </c>
    </row>
    <row r="251" spans="1:3" s="12" customFormat="1" x14ac:dyDescent="0.25">
      <c r="A251" s="31" t="s">
        <v>4</v>
      </c>
      <c r="B251" s="82"/>
      <c r="C251" s="82"/>
    </row>
    <row r="252" spans="1:3" s="12" customFormat="1" x14ac:dyDescent="0.25">
      <c r="A252" s="566" t="s">
        <v>8</v>
      </c>
      <c r="B252" s="600">
        <v>32570735</v>
      </c>
      <c r="C252" s="600">
        <v>7463933.1200000001</v>
      </c>
    </row>
    <row r="253" spans="1:3" s="12" customFormat="1" x14ac:dyDescent="0.25">
      <c r="A253" s="566" t="s">
        <v>13</v>
      </c>
      <c r="B253" s="600">
        <v>325000</v>
      </c>
      <c r="C253" s="600">
        <v>0</v>
      </c>
    </row>
    <row r="254" spans="1:3" s="12" customFormat="1" x14ac:dyDescent="0.25">
      <c r="A254" s="566" t="s">
        <v>9</v>
      </c>
      <c r="B254" s="600">
        <v>9808965</v>
      </c>
      <c r="C254" s="600">
        <v>2224344.7000000002</v>
      </c>
    </row>
    <row r="255" spans="1:3" s="12" customFormat="1" x14ac:dyDescent="0.25">
      <c r="A255" s="566" t="s">
        <v>10</v>
      </c>
      <c r="B255" s="600">
        <v>400000</v>
      </c>
      <c r="C255" s="600">
        <v>142057.26</v>
      </c>
    </row>
    <row r="256" spans="1:3" s="12" customFormat="1" ht="23.25" x14ac:dyDescent="0.25">
      <c r="A256" s="566" t="s">
        <v>124</v>
      </c>
      <c r="B256" s="600">
        <v>70000</v>
      </c>
      <c r="C256" s="600">
        <v>8389</v>
      </c>
    </row>
    <row r="257" spans="1:3" s="12" customFormat="1" x14ac:dyDescent="0.25">
      <c r="A257" s="566" t="s">
        <v>15</v>
      </c>
      <c r="B257" s="600">
        <v>1317800</v>
      </c>
      <c r="C257" s="600">
        <v>164782.81</v>
      </c>
    </row>
    <row r="258" spans="1:3" s="12" customFormat="1" x14ac:dyDescent="0.25">
      <c r="A258" s="566" t="s">
        <v>91</v>
      </c>
      <c r="B258" s="600">
        <v>130000</v>
      </c>
      <c r="C258" s="600">
        <v>0</v>
      </c>
    </row>
    <row r="259" spans="1:3" s="12" customFormat="1" x14ac:dyDescent="0.25">
      <c r="A259" s="566" t="s">
        <v>11</v>
      </c>
      <c r="B259" s="600">
        <v>2565426</v>
      </c>
      <c r="C259" s="600">
        <v>787893.3</v>
      </c>
    </row>
    <row r="260" spans="1:3" s="12" customFormat="1" x14ac:dyDescent="0.25">
      <c r="A260" s="566" t="s">
        <v>12</v>
      </c>
      <c r="B260" s="600">
        <v>27947200</v>
      </c>
      <c r="C260" s="600">
        <v>639513.01</v>
      </c>
    </row>
    <row r="261" spans="1:3" s="12" customFormat="1" ht="23.25" x14ac:dyDescent="0.25">
      <c r="A261" s="566" t="s">
        <v>125</v>
      </c>
      <c r="B261" s="600">
        <v>24263.279999999999</v>
      </c>
      <c r="C261" s="600">
        <v>24263.279999999999</v>
      </c>
    </row>
    <row r="262" spans="1:3" s="12" customFormat="1" ht="15" customHeight="1" x14ac:dyDescent="0.25">
      <c r="A262" s="566" t="s">
        <v>86</v>
      </c>
      <c r="B262" s="600">
        <v>30000</v>
      </c>
      <c r="C262" s="600">
        <v>8545.4500000000007</v>
      </c>
    </row>
    <row r="263" spans="1:3" s="12" customFormat="1" x14ac:dyDescent="0.25">
      <c r="A263" s="569"/>
      <c r="B263" s="600"/>
      <c r="C263" s="600"/>
    </row>
    <row r="264" spans="1:3" s="12" customFormat="1" x14ac:dyDescent="0.25">
      <c r="A264" s="568" t="s">
        <v>5</v>
      </c>
      <c r="B264" s="600">
        <v>451236.72</v>
      </c>
      <c r="C264" s="600">
        <v>33805.839999999997</v>
      </c>
    </row>
    <row r="265" spans="1:3" s="12" customFormat="1" ht="25.5" x14ac:dyDescent="0.25">
      <c r="A265" s="565" t="s">
        <v>6</v>
      </c>
      <c r="B265" s="600">
        <v>11262074</v>
      </c>
      <c r="C265" s="600">
        <v>44144.68</v>
      </c>
    </row>
    <row r="266" spans="1:3" s="12" customFormat="1" ht="26.25" thickBot="1" x14ac:dyDescent="0.3">
      <c r="A266" s="567" t="s">
        <v>7</v>
      </c>
      <c r="B266" s="600">
        <v>3725000</v>
      </c>
      <c r="C266" s="600">
        <v>1519189.18</v>
      </c>
    </row>
    <row r="267" spans="1:3" s="12" customFormat="1" x14ac:dyDescent="0.25">
      <c r="A267" s="309"/>
      <c r="B267" s="300"/>
      <c r="C267" s="300"/>
    </row>
    <row r="268" spans="1:3" s="12" customFormat="1" x14ac:dyDescent="0.25">
      <c r="A268" s="27" t="s">
        <v>0</v>
      </c>
      <c r="B268" s="27" t="s">
        <v>2</v>
      </c>
      <c r="C268" s="27" t="s">
        <v>3</v>
      </c>
    </row>
    <row r="269" spans="1:3" s="12" customFormat="1" ht="15.75" thickBot="1" x14ac:dyDescent="0.3">
      <c r="A269" s="27" t="s">
        <v>1</v>
      </c>
      <c r="B269" s="28" t="s">
        <v>40</v>
      </c>
      <c r="C269" s="28" t="s">
        <v>41</v>
      </c>
    </row>
    <row r="270" spans="1:3" s="12" customFormat="1" x14ac:dyDescent="0.25">
      <c r="A270" s="42" t="s">
        <v>45</v>
      </c>
      <c r="B270" s="87">
        <f>SUM(B272:B283)</f>
        <v>112627000</v>
      </c>
      <c r="C270" s="87">
        <f>SUM(C272:C283)</f>
        <v>14329676.360000001</v>
      </c>
    </row>
    <row r="271" spans="1:3" s="12" customFormat="1" x14ac:dyDescent="0.25">
      <c r="A271" s="44" t="s">
        <v>4</v>
      </c>
      <c r="B271" s="88"/>
      <c r="C271" s="88"/>
    </row>
    <row r="272" spans="1:3" s="12" customFormat="1" x14ac:dyDescent="0.25">
      <c r="A272" s="579" t="s">
        <v>8</v>
      </c>
      <c r="B272" s="538">
        <v>19151997</v>
      </c>
      <c r="C272" s="538">
        <v>4376266.21</v>
      </c>
    </row>
    <row r="273" spans="1:3" s="12" customFormat="1" x14ac:dyDescent="0.25">
      <c r="A273" s="579" t="s">
        <v>13</v>
      </c>
      <c r="B273" s="535"/>
      <c r="C273" s="535"/>
    </row>
    <row r="274" spans="1:3" s="12" customFormat="1" x14ac:dyDescent="0.25">
      <c r="A274" s="579" t="s">
        <v>9</v>
      </c>
      <c r="B274" s="535">
        <v>5783903</v>
      </c>
      <c r="C274" s="535">
        <v>1107158.95</v>
      </c>
    </row>
    <row r="275" spans="1:3" s="12" customFormat="1" x14ac:dyDescent="0.25">
      <c r="A275" s="579" t="s">
        <v>10</v>
      </c>
      <c r="B275" s="535">
        <v>101100</v>
      </c>
      <c r="C275" s="535">
        <v>27013.599999999999</v>
      </c>
    </row>
    <row r="276" spans="1:3" s="12" customFormat="1" ht="23.25" x14ac:dyDescent="0.25">
      <c r="A276" s="579" t="s">
        <v>14</v>
      </c>
      <c r="B276" s="535"/>
      <c r="C276" s="535"/>
    </row>
    <row r="277" spans="1:3" s="12" customFormat="1" x14ac:dyDescent="0.25">
      <c r="A277" s="579" t="s">
        <v>21</v>
      </c>
      <c r="B277" s="535">
        <v>342000</v>
      </c>
      <c r="C277" s="535">
        <v>69224.75</v>
      </c>
    </row>
    <row r="278" spans="1:3" s="12" customFormat="1" x14ac:dyDescent="0.25">
      <c r="A278" s="579" t="s">
        <v>11</v>
      </c>
      <c r="B278" s="535">
        <v>40466656</v>
      </c>
      <c r="C278" s="535">
        <v>2278202</v>
      </c>
    </row>
    <row r="279" spans="1:3" s="12" customFormat="1" x14ac:dyDescent="0.25">
      <c r="A279" s="579" t="s">
        <v>12</v>
      </c>
      <c r="B279" s="535">
        <v>7462972.7999999998</v>
      </c>
      <c r="C279" s="535">
        <v>2801383.29</v>
      </c>
    </row>
    <row r="280" spans="1:3" s="12" customFormat="1" x14ac:dyDescent="0.25">
      <c r="A280" s="579" t="s">
        <v>72</v>
      </c>
      <c r="B280" s="538">
        <v>65000</v>
      </c>
      <c r="C280" s="538">
        <v>6166.16</v>
      </c>
    </row>
    <row r="281" spans="1:3" s="12" customFormat="1" x14ac:dyDescent="0.25">
      <c r="A281" s="580" t="s">
        <v>5</v>
      </c>
      <c r="B281" s="535">
        <v>11211875.4</v>
      </c>
      <c r="C281" s="535">
        <v>35681</v>
      </c>
    </row>
    <row r="282" spans="1:3" s="12" customFormat="1" ht="25.5" x14ac:dyDescent="0.25">
      <c r="A282" s="580" t="s">
        <v>6</v>
      </c>
      <c r="B282" s="538">
        <v>23137000</v>
      </c>
      <c r="C282" s="538">
        <v>607870</v>
      </c>
    </row>
    <row r="283" spans="1:3" s="12" customFormat="1" ht="25.5" x14ac:dyDescent="0.25">
      <c r="A283" s="580" t="s">
        <v>7</v>
      </c>
      <c r="B283" s="535">
        <v>4904495.8</v>
      </c>
      <c r="C283" s="535">
        <v>3020710.4</v>
      </c>
    </row>
    <row r="284" spans="1:3" s="12" customFormat="1" x14ac:dyDescent="0.25">
      <c r="A284" s="311"/>
      <c r="B284" s="312"/>
      <c r="C284" s="312"/>
    </row>
    <row r="285" spans="1:3" s="12" customFormat="1" x14ac:dyDescent="0.25">
      <c r="A285" s="27" t="s">
        <v>0</v>
      </c>
      <c r="B285" s="27" t="s">
        <v>2</v>
      </c>
      <c r="C285" s="27" t="s">
        <v>3</v>
      </c>
    </row>
    <row r="286" spans="1:3" s="12" customFormat="1" ht="15.75" thickBot="1" x14ac:dyDescent="0.3">
      <c r="A286" s="27" t="s">
        <v>1</v>
      </c>
      <c r="B286" s="28" t="s">
        <v>40</v>
      </c>
      <c r="C286" s="28" t="s">
        <v>41</v>
      </c>
    </row>
    <row r="287" spans="1:3" s="12" customFormat="1" x14ac:dyDescent="0.25">
      <c r="A287" s="3" t="s">
        <v>46</v>
      </c>
      <c r="B287" s="43">
        <f>SUM(B289:B300)</f>
        <v>13983500</v>
      </c>
      <c r="C287" s="43">
        <f>SUM(C289:C300)</f>
        <v>2656791.2400000002</v>
      </c>
    </row>
    <row r="288" spans="1:3" s="12" customFormat="1" x14ac:dyDescent="0.25">
      <c r="A288" s="10" t="s">
        <v>4</v>
      </c>
      <c r="B288" s="50"/>
      <c r="C288" s="50"/>
    </row>
    <row r="289" spans="1:3" s="12" customFormat="1" x14ac:dyDescent="0.25">
      <c r="A289" s="13" t="s">
        <v>8</v>
      </c>
      <c r="B289" s="51">
        <v>7466513</v>
      </c>
      <c r="C289" s="51">
        <v>1755436.63</v>
      </c>
    </row>
    <row r="290" spans="1:3" s="12" customFormat="1" x14ac:dyDescent="0.25">
      <c r="A290" s="13" t="s">
        <v>9</v>
      </c>
      <c r="B290" s="51">
        <v>2254887</v>
      </c>
      <c r="C290" s="51">
        <v>525631.52</v>
      </c>
    </row>
    <row r="291" spans="1:3" s="12" customFormat="1" x14ac:dyDescent="0.25">
      <c r="A291" s="13" t="s">
        <v>151</v>
      </c>
      <c r="B291" s="51">
        <v>12000</v>
      </c>
      <c r="C291" s="51">
        <v>0</v>
      </c>
    </row>
    <row r="292" spans="1:3" s="12" customFormat="1" x14ac:dyDescent="0.25">
      <c r="A292" s="13" t="s">
        <v>10</v>
      </c>
      <c r="B292" s="51">
        <v>65200</v>
      </c>
      <c r="C292" s="51">
        <v>13404.33</v>
      </c>
    </row>
    <row r="293" spans="1:3" s="12" customFormat="1" x14ac:dyDescent="0.25">
      <c r="A293" s="13" t="s">
        <v>44</v>
      </c>
      <c r="B293" s="51"/>
      <c r="C293" s="51"/>
    </row>
    <row r="294" spans="1:3" s="12" customFormat="1" x14ac:dyDescent="0.25">
      <c r="A294" s="13" t="s">
        <v>15</v>
      </c>
      <c r="B294" s="51">
        <v>134965.24</v>
      </c>
      <c r="C294" s="51"/>
    </row>
    <row r="295" spans="1:3" s="12" customFormat="1" x14ac:dyDescent="0.25">
      <c r="A295" s="13" t="s">
        <v>11</v>
      </c>
      <c r="B295" s="51">
        <v>309000</v>
      </c>
      <c r="C295" s="51">
        <v>8400</v>
      </c>
    </row>
    <row r="296" spans="1:3" s="12" customFormat="1" x14ac:dyDescent="0.25">
      <c r="A296" s="13" t="s">
        <v>12</v>
      </c>
      <c r="B296" s="51">
        <v>1591070</v>
      </c>
      <c r="C296" s="51">
        <v>210745.52</v>
      </c>
    </row>
    <row r="297" spans="1:3" s="12" customFormat="1" x14ac:dyDescent="0.25">
      <c r="A297" s="13" t="s">
        <v>72</v>
      </c>
      <c r="B297" s="51">
        <v>9975</v>
      </c>
      <c r="C297" s="51"/>
    </row>
    <row r="298" spans="1:3" s="12" customFormat="1" x14ac:dyDescent="0.25">
      <c r="A298" s="10" t="s">
        <v>5</v>
      </c>
      <c r="B298" s="51"/>
      <c r="C298" s="51"/>
    </row>
    <row r="299" spans="1:3" s="12" customFormat="1" ht="25.5" x14ac:dyDescent="0.25">
      <c r="A299" s="10" t="s">
        <v>6</v>
      </c>
      <c r="B299" s="51">
        <v>1696000</v>
      </c>
      <c r="C299" s="51">
        <v>53631.240000000005</v>
      </c>
    </row>
    <row r="300" spans="1:3" s="12" customFormat="1" ht="25.5" x14ac:dyDescent="0.25">
      <c r="A300" s="10" t="s">
        <v>7</v>
      </c>
      <c r="B300" s="51">
        <v>443889.76</v>
      </c>
      <c r="C300" s="51">
        <v>89542</v>
      </c>
    </row>
    <row r="301" spans="1:3" s="12" customFormat="1" x14ac:dyDescent="0.25">
      <c r="A301" s="272"/>
      <c r="B301" s="313"/>
      <c r="C301" s="313"/>
    </row>
    <row r="302" spans="1:3" s="12" customFormat="1" x14ac:dyDescent="0.25">
      <c r="A302" s="27" t="s">
        <v>0</v>
      </c>
      <c r="B302" s="27" t="s">
        <v>2</v>
      </c>
      <c r="C302" s="27" t="s">
        <v>3</v>
      </c>
    </row>
    <row r="303" spans="1:3" s="12" customFormat="1" ht="15.75" thickBot="1" x14ac:dyDescent="0.3">
      <c r="A303" s="27" t="s">
        <v>1</v>
      </c>
      <c r="B303" s="28" t="s">
        <v>40</v>
      </c>
      <c r="C303" s="28" t="s">
        <v>41</v>
      </c>
    </row>
    <row r="304" spans="1:3" s="12" customFormat="1" x14ac:dyDescent="0.25">
      <c r="A304" s="29" t="s">
        <v>48</v>
      </c>
      <c r="B304" s="43">
        <f>SUM(B306:B318)</f>
        <v>19221700</v>
      </c>
      <c r="C304" s="43">
        <f>SUM(C306:C318)</f>
        <v>5587475</v>
      </c>
    </row>
    <row r="305" spans="1:3" s="12" customFormat="1" x14ac:dyDescent="0.25">
      <c r="A305" s="55" t="s">
        <v>4</v>
      </c>
      <c r="B305" s="90"/>
      <c r="C305" s="90"/>
    </row>
    <row r="306" spans="1:3" s="12" customFormat="1" x14ac:dyDescent="0.25">
      <c r="A306" s="581" t="s">
        <v>8</v>
      </c>
      <c r="B306" s="51">
        <v>10622000</v>
      </c>
      <c r="C306" s="51">
        <v>2597201.35</v>
      </c>
    </row>
    <row r="307" spans="1:3" s="12" customFormat="1" ht="26.25" x14ac:dyDescent="0.25">
      <c r="A307" s="581" t="s">
        <v>84</v>
      </c>
      <c r="B307" s="51">
        <v>50000</v>
      </c>
      <c r="C307" s="51">
        <v>3448.44</v>
      </c>
    </row>
    <row r="308" spans="1:3" s="12" customFormat="1" x14ac:dyDescent="0.25">
      <c r="A308" s="582" t="s">
        <v>13</v>
      </c>
      <c r="B308" s="51">
        <v>15000</v>
      </c>
      <c r="C308" s="51"/>
    </row>
    <row r="309" spans="1:3" s="12" customFormat="1" x14ac:dyDescent="0.25">
      <c r="A309" s="581" t="s">
        <v>9</v>
      </c>
      <c r="B309" s="51">
        <v>3210000</v>
      </c>
      <c r="C309" s="51">
        <v>779522.76</v>
      </c>
    </row>
    <row r="310" spans="1:3" s="12" customFormat="1" x14ac:dyDescent="0.25">
      <c r="A310" s="581" t="s">
        <v>10</v>
      </c>
      <c r="B310" s="51">
        <v>90000</v>
      </c>
      <c r="C310" s="51">
        <v>21108.32</v>
      </c>
    </row>
    <row r="311" spans="1:3" s="12" customFormat="1" x14ac:dyDescent="0.25">
      <c r="A311" s="581" t="s">
        <v>153</v>
      </c>
      <c r="B311" s="51">
        <v>0</v>
      </c>
      <c r="C311" s="51">
        <v>0</v>
      </c>
    </row>
    <row r="312" spans="1:3" s="12" customFormat="1" x14ac:dyDescent="0.25">
      <c r="A312" s="583" t="s">
        <v>15</v>
      </c>
      <c r="B312" s="51">
        <v>500000</v>
      </c>
      <c r="C312" s="51">
        <v>165416.25</v>
      </c>
    </row>
    <row r="313" spans="1:3" s="12" customFormat="1" x14ac:dyDescent="0.25">
      <c r="A313" s="583" t="s">
        <v>11</v>
      </c>
      <c r="B313" s="51">
        <v>2100000</v>
      </c>
      <c r="C313" s="51">
        <v>33633.31</v>
      </c>
    </row>
    <row r="314" spans="1:3" s="12" customFormat="1" x14ac:dyDescent="0.25">
      <c r="A314" s="583" t="s">
        <v>12</v>
      </c>
      <c r="B314" s="51">
        <v>800000</v>
      </c>
      <c r="C314" s="51">
        <v>335426</v>
      </c>
    </row>
    <row r="315" spans="1:3" s="12" customFormat="1" ht="25.5" x14ac:dyDescent="0.25">
      <c r="A315" s="583" t="s">
        <v>154</v>
      </c>
      <c r="B315" s="51">
        <v>3000</v>
      </c>
      <c r="C315" s="51"/>
    </row>
    <row r="316" spans="1:3" s="12" customFormat="1" x14ac:dyDescent="0.25">
      <c r="A316" s="583" t="s">
        <v>5</v>
      </c>
      <c r="B316" s="51">
        <v>4000</v>
      </c>
      <c r="C316" s="51">
        <v>750</v>
      </c>
    </row>
    <row r="317" spans="1:3" ht="25.5" x14ac:dyDescent="0.25">
      <c r="A317" s="580" t="s">
        <v>6</v>
      </c>
      <c r="B317" s="51">
        <v>1200000</v>
      </c>
      <c r="C317" s="51">
        <v>1023268.57</v>
      </c>
    </row>
    <row r="318" spans="1:3" ht="25.5" x14ac:dyDescent="0.25">
      <c r="A318" s="580" t="s">
        <v>7</v>
      </c>
      <c r="B318" s="51">
        <v>627700</v>
      </c>
      <c r="C318" s="51">
        <v>627700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8"/>
  <sheetViews>
    <sheetView zoomScaleNormal="100" workbookViewId="0">
      <selection activeCell="M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7.85546875" style="1" customWidth="1"/>
    <col min="4" max="4" width="12.42578125" style="7" bestFit="1" customWidth="1"/>
    <col min="5" max="126" width="9.140625" style="7"/>
    <col min="127" max="127" width="20.140625" style="7" customWidth="1"/>
    <col min="128" max="128" width="4" style="7" customWidth="1"/>
    <col min="129" max="129" width="19.5703125" style="7" customWidth="1"/>
    <col min="130" max="137" width="11" style="7" customWidth="1"/>
    <col min="138" max="382" width="9.140625" style="7"/>
    <col min="383" max="383" width="20.140625" style="7" customWidth="1"/>
    <col min="384" max="384" width="4" style="7" customWidth="1"/>
    <col min="385" max="385" width="19.5703125" style="7" customWidth="1"/>
    <col min="386" max="393" width="11" style="7" customWidth="1"/>
    <col min="394" max="638" width="9.140625" style="7"/>
    <col min="639" max="639" width="20.140625" style="7" customWidth="1"/>
    <col min="640" max="640" width="4" style="7" customWidth="1"/>
    <col min="641" max="641" width="19.5703125" style="7" customWidth="1"/>
    <col min="642" max="649" width="11" style="7" customWidth="1"/>
    <col min="650" max="894" width="9.140625" style="7"/>
    <col min="895" max="895" width="20.140625" style="7" customWidth="1"/>
    <col min="896" max="896" width="4" style="7" customWidth="1"/>
    <col min="897" max="897" width="19.5703125" style="7" customWidth="1"/>
    <col min="898" max="905" width="11" style="7" customWidth="1"/>
    <col min="906" max="1150" width="9.140625" style="7"/>
    <col min="1151" max="1151" width="20.140625" style="7" customWidth="1"/>
    <col min="1152" max="1152" width="4" style="7" customWidth="1"/>
    <col min="1153" max="1153" width="19.5703125" style="7" customWidth="1"/>
    <col min="1154" max="1161" width="11" style="7" customWidth="1"/>
    <col min="1162" max="1406" width="9.140625" style="7"/>
    <col min="1407" max="1407" width="20.140625" style="7" customWidth="1"/>
    <col min="1408" max="1408" width="4" style="7" customWidth="1"/>
    <col min="1409" max="1409" width="19.5703125" style="7" customWidth="1"/>
    <col min="1410" max="1417" width="11" style="7" customWidth="1"/>
    <col min="1418" max="1662" width="9.140625" style="7"/>
    <col min="1663" max="1663" width="20.140625" style="7" customWidth="1"/>
    <col min="1664" max="1664" width="4" style="7" customWidth="1"/>
    <col min="1665" max="1665" width="19.5703125" style="7" customWidth="1"/>
    <col min="1666" max="1673" width="11" style="7" customWidth="1"/>
    <col min="1674" max="1918" width="9.140625" style="7"/>
    <col min="1919" max="1919" width="20.140625" style="7" customWidth="1"/>
    <col min="1920" max="1920" width="4" style="7" customWidth="1"/>
    <col min="1921" max="1921" width="19.5703125" style="7" customWidth="1"/>
    <col min="1922" max="1929" width="11" style="7" customWidth="1"/>
    <col min="1930" max="2174" width="9.140625" style="7"/>
    <col min="2175" max="2175" width="20.140625" style="7" customWidth="1"/>
    <col min="2176" max="2176" width="4" style="7" customWidth="1"/>
    <col min="2177" max="2177" width="19.5703125" style="7" customWidth="1"/>
    <col min="2178" max="2185" width="11" style="7" customWidth="1"/>
    <col min="2186" max="2430" width="9.140625" style="7"/>
    <col min="2431" max="2431" width="20.140625" style="7" customWidth="1"/>
    <col min="2432" max="2432" width="4" style="7" customWidth="1"/>
    <col min="2433" max="2433" width="19.5703125" style="7" customWidth="1"/>
    <col min="2434" max="2441" width="11" style="7" customWidth="1"/>
    <col min="2442" max="2686" width="9.140625" style="7"/>
    <col min="2687" max="2687" width="20.140625" style="7" customWidth="1"/>
    <col min="2688" max="2688" width="4" style="7" customWidth="1"/>
    <col min="2689" max="2689" width="19.5703125" style="7" customWidth="1"/>
    <col min="2690" max="2697" width="11" style="7" customWidth="1"/>
    <col min="2698" max="2942" width="9.140625" style="7"/>
    <col min="2943" max="2943" width="20.140625" style="7" customWidth="1"/>
    <col min="2944" max="2944" width="4" style="7" customWidth="1"/>
    <col min="2945" max="2945" width="19.5703125" style="7" customWidth="1"/>
    <col min="2946" max="2953" width="11" style="7" customWidth="1"/>
    <col min="2954" max="3198" width="9.140625" style="7"/>
    <col min="3199" max="3199" width="20.140625" style="7" customWidth="1"/>
    <col min="3200" max="3200" width="4" style="7" customWidth="1"/>
    <col min="3201" max="3201" width="19.5703125" style="7" customWidth="1"/>
    <col min="3202" max="3209" width="11" style="7" customWidth="1"/>
    <col min="3210" max="3454" width="9.140625" style="7"/>
    <col min="3455" max="3455" width="20.140625" style="7" customWidth="1"/>
    <col min="3456" max="3456" width="4" style="7" customWidth="1"/>
    <col min="3457" max="3457" width="19.5703125" style="7" customWidth="1"/>
    <col min="3458" max="3465" width="11" style="7" customWidth="1"/>
    <col min="3466" max="3710" width="9.140625" style="7"/>
    <col min="3711" max="3711" width="20.140625" style="7" customWidth="1"/>
    <col min="3712" max="3712" width="4" style="7" customWidth="1"/>
    <col min="3713" max="3713" width="19.5703125" style="7" customWidth="1"/>
    <col min="3714" max="3721" width="11" style="7" customWidth="1"/>
    <col min="3722" max="3966" width="9.140625" style="7"/>
    <col min="3967" max="3967" width="20.140625" style="7" customWidth="1"/>
    <col min="3968" max="3968" width="4" style="7" customWidth="1"/>
    <col min="3969" max="3969" width="19.5703125" style="7" customWidth="1"/>
    <col min="3970" max="3977" width="11" style="7" customWidth="1"/>
    <col min="3978" max="4222" width="9.140625" style="7"/>
    <col min="4223" max="4223" width="20.140625" style="7" customWidth="1"/>
    <col min="4224" max="4224" width="4" style="7" customWidth="1"/>
    <col min="4225" max="4225" width="19.5703125" style="7" customWidth="1"/>
    <col min="4226" max="4233" width="11" style="7" customWidth="1"/>
    <col min="4234" max="4478" width="9.140625" style="7"/>
    <col min="4479" max="4479" width="20.140625" style="7" customWidth="1"/>
    <col min="4480" max="4480" width="4" style="7" customWidth="1"/>
    <col min="4481" max="4481" width="19.5703125" style="7" customWidth="1"/>
    <col min="4482" max="4489" width="11" style="7" customWidth="1"/>
    <col min="4490" max="4734" width="9.140625" style="7"/>
    <col min="4735" max="4735" width="20.140625" style="7" customWidth="1"/>
    <col min="4736" max="4736" width="4" style="7" customWidth="1"/>
    <col min="4737" max="4737" width="19.5703125" style="7" customWidth="1"/>
    <col min="4738" max="4745" width="11" style="7" customWidth="1"/>
    <col min="4746" max="4990" width="9.140625" style="7"/>
    <col min="4991" max="4991" width="20.140625" style="7" customWidth="1"/>
    <col min="4992" max="4992" width="4" style="7" customWidth="1"/>
    <col min="4993" max="4993" width="19.5703125" style="7" customWidth="1"/>
    <col min="4994" max="5001" width="11" style="7" customWidth="1"/>
    <col min="5002" max="5246" width="9.140625" style="7"/>
    <col min="5247" max="5247" width="20.140625" style="7" customWidth="1"/>
    <col min="5248" max="5248" width="4" style="7" customWidth="1"/>
    <col min="5249" max="5249" width="19.5703125" style="7" customWidth="1"/>
    <col min="5250" max="5257" width="11" style="7" customWidth="1"/>
    <col min="5258" max="5502" width="9.140625" style="7"/>
    <col min="5503" max="5503" width="20.140625" style="7" customWidth="1"/>
    <col min="5504" max="5504" width="4" style="7" customWidth="1"/>
    <col min="5505" max="5505" width="19.5703125" style="7" customWidth="1"/>
    <col min="5506" max="5513" width="11" style="7" customWidth="1"/>
    <col min="5514" max="5758" width="9.140625" style="7"/>
    <col min="5759" max="5759" width="20.140625" style="7" customWidth="1"/>
    <col min="5760" max="5760" width="4" style="7" customWidth="1"/>
    <col min="5761" max="5761" width="19.5703125" style="7" customWidth="1"/>
    <col min="5762" max="5769" width="11" style="7" customWidth="1"/>
    <col min="5770" max="6014" width="9.140625" style="7"/>
    <col min="6015" max="6015" width="20.140625" style="7" customWidth="1"/>
    <col min="6016" max="6016" width="4" style="7" customWidth="1"/>
    <col min="6017" max="6017" width="19.5703125" style="7" customWidth="1"/>
    <col min="6018" max="6025" width="11" style="7" customWidth="1"/>
    <col min="6026" max="6270" width="9.140625" style="7"/>
    <col min="6271" max="6271" width="20.140625" style="7" customWidth="1"/>
    <col min="6272" max="6272" width="4" style="7" customWidth="1"/>
    <col min="6273" max="6273" width="19.5703125" style="7" customWidth="1"/>
    <col min="6274" max="6281" width="11" style="7" customWidth="1"/>
    <col min="6282" max="6526" width="9.140625" style="7"/>
    <col min="6527" max="6527" width="20.140625" style="7" customWidth="1"/>
    <col min="6528" max="6528" width="4" style="7" customWidth="1"/>
    <col min="6529" max="6529" width="19.5703125" style="7" customWidth="1"/>
    <col min="6530" max="6537" width="11" style="7" customWidth="1"/>
    <col min="6538" max="6782" width="9.140625" style="7"/>
    <col min="6783" max="6783" width="20.140625" style="7" customWidth="1"/>
    <col min="6784" max="6784" width="4" style="7" customWidth="1"/>
    <col min="6785" max="6785" width="19.5703125" style="7" customWidth="1"/>
    <col min="6786" max="6793" width="11" style="7" customWidth="1"/>
    <col min="6794" max="7038" width="9.140625" style="7"/>
    <col min="7039" max="7039" width="20.140625" style="7" customWidth="1"/>
    <col min="7040" max="7040" width="4" style="7" customWidth="1"/>
    <col min="7041" max="7041" width="19.5703125" style="7" customWidth="1"/>
    <col min="7042" max="7049" width="11" style="7" customWidth="1"/>
    <col min="7050" max="7294" width="9.140625" style="7"/>
    <col min="7295" max="7295" width="20.140625" style="7" customWidth="1"/>
    <col min="7296" max="7296" width="4" style="7" customWidth="1"/>
    <col min="7297" max="7297" width="19.5703125" style="7" customWidth="1"/>
    <col min="7298" max="7305" width="11" style="7" customWidth="1"/>
    <col min="7306" max="7550" width="9.140625" style="7"/>
    <col min="7551" max="7551" width="20.140625" style="7" customWidth="1"/>
    <col min="7552" max="7552" width="4" style="7" customWidth="1"/>
    <col min="7553" max="7553" width="19.5703125" style="7" customWidth="1"/>
    <col min="7554" max="7561" width="11" style="7" customWidth="1"/>
    <col min="7562" max="7806" width="9.140625" style="7"/>
    <col min="7807" max="7807" width="20.140625" style="7" customWidth="1"/>
    <col min="7808" max="7808" width="4" style="7" customWidth="1"/>
    <col min="7809" max="7809" width="19.5703125" style="7" customWidth="1"/>
    <col min="7810" max="7817" width="11" style="7" customWidth="1"/>
    <col min="7818" max="8062" width="9.140625" style="7"/>
    <col min="8063" max="8063" width="20.140625" style="7" customWidth="1"/>
    <col min="8064" max="8064" width="4" style="7" customWidth="1"/>
    <col min="8065" max="8065" width="19.5703125" style="7" customWidth="1"/>
    <col min="8066" max="8073" width="11" style="7" customWidth="1"/>
    <col min="8074" max="8318" width="9.140625" style="7"/>
    <col min="8319" max="8319" width="20.140625" style="7" customWidth="1"/>
    <col min="8320" max="8320" width="4" style="7" customWidth="1"/>
    <col min="8321" max="8321" width="19.5703125" style="7" customWidth="1"/>
    <col min="8322" max="8329" width="11" style="7" customWidth="1"/>
    <col min="8330" max="8574" width="9.140625" style="7"/>
    <col min="8575" max="8575" width="20.140625" style="7" customWidth="1"/>
    <col min="8576" max="8576" width="4" style="7" customWidth="1"/>
    <col min="8577" max="8577" width="19.5703125" style="7" customWidth="1"/>
    <col min="8578" max="8585" width="11" style="7" customWidth="1"/>
    <col min="8586" max="8830" width="9.140625" style="7"/>
    <col min="8831" max="8831" width="20.140625" style="7" customWidth="1"/>
    <col min="8832" max="8832" width="4" style="7" customWidth="1"/>
    <col min="8833" max="8833" width="19.5703125" style="7" customWidth="1"/>
    <col min="8834" max="8841" width="11" style="7" customWidth="1"/>
    <col min="8842" max="9086" width="9.140625" style="7"/>
    <col min="9087" max="9087" width="20.140625" style="7" customWidth="1"/>
    <col min="9088" max="9088" width="4" style="7" customWidth="1"/>
    <col min="9089" max="9089" width="19.5703125" style="7" customWidth="1"/>
    <col min="9090" max="9097" width="11" style="7" customWidth="1"/>
    <col min="9098" max="9342" width="9.140625" style="7"/>
    <col min="9343" max="9343" width="20.140625" style="7" customWidth="1"/>
    <col min="9344" max="9344" width="4" style="7" customWidth="1"/>
    <col min="9345" max="9345" width="19.5703125" style="7" customWidth="1"/>
    <col min="9346" max="9353" width="11" style="7" customWidth="1"/>
    <col min="9354" max="9598" width="9.140625" style="7"/>
    <col min="9599" max="9599" width="20.140625" style="7" customWidth="1"/>
    <col min="9600" max="9600" width="4" style="7" customWidth="1"/>
    <col min="9601" max="9601" width="19.5703125" style="7" customWidth="1"/>
    <col min="9602" max="9609" width="11" style="7" customWidth="1"/>
    <col min="9610" max="9854" width="9.140625" style="7"/>
    <col min="9855" max="9855" width="20.140625" style="7" customWidth="1"/>
    <col min="9856" max="9856" width="4" style="7" customWidth="1"/>
    <col min="9857" max="9857" width="19.5703125" style="7" customWidth="1"/>
    <col min="9858" max="9865" width="11" style="7" customWidth="1"/>
    <col min="9866" max="10110" width="9.140625" style="7"/>
    <col min="10111" max="10111" width="20.140625" style="7" customWidth="1"/>
    <col min="10112" max="10112" width="4" style="7" customWidth="1"/>
    <col min="10113" max="10113" width="19.5703125" style="7" customWidth="1"/>
    <col min="10114" max="10121" width="11" style="7" customWidth="1"/>
    <col min="10122" max="10366" width="9.140625" style="7"/>
    <col min="10367" max="10367" width="20.140625" style="7" customWidth="1"/>
    <col min="10368" max="10368" width="4" style="7" customWidth="1"/>
    <col min="10369" max="10369" width="19.5703125" style="7" customWidth="1"/>
    <col min="10370" max="10377" width="11" style="7" customWidth="1"/>
    <col min="10378" max="10622" width="9.140625" style="7"/>
    <col min="10623" max="10623" width="20.140625" style="7" customWidth="1"/>
    <col min="10624" max="10624" width="4" style="7" customWidth="1"/>
    <col min="10625" max="10625" width="19.5703125" style="7" customWidth="1"/>
    <col min="10626" max="10633" width="11" style="7" customWidth="1"/>
    <col min="10634" max="10878" width="9.140625" style="7"/>
    <col min="10879" max="10879" width="20.140625" style="7" customWidth="1"/>
    <col min="10880" max="10880" width="4" style="7" customWidth="1"/>
    <col min="10881" max="10881" width="19.5703125" style="7" customWidth="1"/>
    <col min="10882" max="10889" width="11" style="7" customWidth="1"/>
    <col min="10890" max="11134" width="9.140625" style="7"/>
    <col min="11135" max="11135" width="20.140625" style="7" customWidth="1"/>
    <col min="11136" max="11136" width="4" style="7" customWidth="1"/>
    <col min="11137" max="11137" width="19.5703125" style="7" customWidth="1"/>
    <col min="11138" max="11145" width="11" style="7" customWidth="1"/>
    <col min="11146" max="11390" width="9.140625" style="7"/>
    <col min="11391" max="11391" width="20.140625" style="7" customWidth="1"/>
    <col min="11392" max="11392" width="4" style="7" customWidth="1"/>
    <col min="11393" max="11393" width="19.5703125" style="7" customWidth="1"/>
    <col min="11394" max="11401" width="11" style="7" customWidth="1"/>
    <col min="11402" max="11646" width="9.140625" style="7"/>
    <col min="11647" max="11647" width="20.140625" style="7" customWidth="1"/>
    <col min="11648" max="11648" width="4" style="7" customWidth="1"/>
    <col min="11649" max="11649" width="19.5703125" style="7" customWidth="1"/>
    <col min="11650" max="11657" width="11" style="7" customWidth="1"/>
    <col min="11658" max="11902" width="9.140625" style="7"/>
    <col min="11903" max="11903" width="20.140625" style="7" customWidth="1"/>
    <col min="11904" max="11904" width="4" style="7" customWidth="1"/>
    <col min="11905" max="11905" width="19.5703125" style="7" customWidth="1"/>
    <col min="11906" max="11913" width="11" style="7" customWidth="1"/>
    <col min="11914" max="12158" width="9.140625" style="7"/>
    <col min="12159" max="12159" width="20.140625" style="7" customWidth="1"/>
    <col min="12160" max="12160" width="4" style="7" customWidth="1"/>
    <col min="12161" max="12161" width="19.5703125" style="7" customWidth="1"/>
    <col min="12162" max="12169" width="11" style="7" customWidth="1"/>
    <col min="12170" max="12414" width="9.140625" style="7"/>
    <col min="12415" max="12415" width="20.140625" style="7" customWidth="1"/>
    <col min="12416" max="12416" width="4" style="7" customWidth="1"/>
    <col min="12417" max="12417" width="19.5703125" style="7" customWidth="1"/>
    <col min="12418" max="12425" width="11" style="7" customWidth="1"/>
    <col min="12426" max="12670" width="9.140625" style="7"/>
    <col min="12671" max="12671" width="20.140625" style="7" customWidth="1"/>
    <col min="12672" max="12672" width="4" style="7" customWidth="1"/>
    <col min="12673" max="12673" width="19.5703125" style="7" customWidth="1"/>
    <col min="12674" max="12681" width="11" style="7" customWidth="1"/>
    <col min="12682" max="12926" width="9.140625" style="7"/>
    <col min="12927" max="12927" width="20.140625" style="7" customWidth="1"/>
    <col min="12928" max="12928" width="4" style="7" customWidth="1"/>
    <col min="12929" max="12929" width="19.5703125" style="7" customWidth="1"/>
    <col min="12930" max="12937" width="11" style="7" customWidth="1"/>
    <col min="12938" max="13182" width="9.140625" style="7"/>
    <col min="13183" max="13183" width="20.140625" style="7" customWidth="1"/>
    <col min="13184" max="13184" width="4" style="7" customWidth="1"/>
    <col min="13185" max="13185" width="19.5703125" style="7" customWidth="1"/>
    <col min="13186" max="13193" width="11" style="7" customWidth="1"/>
    <col min="13194" max="13438" width="9.140625" style="7"/>
    <col min="13439" max="13439" width="20.140625" style="7" customWidth="1"/>
    <col min="13440" max="13440" width="4" style="7" customWidth="1"/>
    <col min="13441" max="13441" width="19.5703125" style="7" customWidth="1"/>
    <col min="13442" max="13449" width="11" style="7" customWidth="1"/>
    <col min="13450" max="13694" width="9.140625" style="7"/>
    <col min="13695" max="13695" width="20.140625" style="7" customWidth="1"/>
    <col min="13696" max="13696" width="4" style="7" customWidth="1"/>
    <col min="13697" max="13697" width="19.5703125" style="7" customWidth="1"/>
    <col min="13698" max="13705" width="11" style="7" customWidth="1"/>
    <col min="13706" max="13950" width="9.140625" style="7"/>
    <col min="13951" max="13951" width="20.140625" style="7" customWidth="1"/>
    <col min="13952" max="13952" width="4" style="7" customWidth="1"/>
    <col min="13953" max="13953" width="19.5703125" style="7" customWidth="1"/>
    <col min="13954" max="13961" width="11" style="7" customWidth="1"/>
    <col min="13962" max="14206" width="9.140625" style="7"/>
    <col min="14207" max="14207" width="20.140625" style="7" customWidth="1"/>
    <col min="14208" max="14208" width="4" style="7" customWidth="1"/>
    <col min="14209" max="14209" width="19.5703125" style="7" customWidth="1"/>
    <col min="14210" max="14217" width="11" style="7" customWidth="1"/>
    <col min="14218" max="14462" width="9.140625" style="7"/>
    <col min="14463" max="14463" width="20.140625" style="7" customWidth="1"/>
    <col min="14464" max="14464" width="4" style="7" customWidth="1"/>
    <col min="14465" max="14465" width="19.5703125" style="7" customWidth="1"/>
    <col min="14466" max="14473" width="11" style="7" customWidth="1"/>
    <col min="14474" max="14718" width="9.140625" style="7"/>
    <col min="14719" max="14719" width="20.140625" style="7" customWidth="1"/>
    <col min="14720" max="14720" width="4" style="7" customWidth="1"/>
    <col min="14721" max="14721" width="19.5703125" style="7" customWidth="1"/>
    <col min="14722" max="14729" width="11" style="7" customWidth="1"/>
    <col min="14730" max="14974" width="9.140625" style="7"/>
    <col min="14975" max="14975" width="20.140625" style="7" customWidth="1"/>
    <col min="14976" max="14976" width="4" style="7" customWidth="1"/>
    <col min="14977" max="14977" width="19.5703125" style="7" customWidth="1"/>
    <col min="14978" max="14985" width="11" style="7" customWidth="1"/>
    <col min="14986" max="15230" width="9.140625" style="7"/>
    <col min="15231" max="15231" width="20.140625" style="7" customWidth="1"/>
    <col min="15232" max="15232" width="4" style="7" customWidth="1"/>
    <col min="15233" max="15233" width="19.5703125" style="7" customWidth="1"/>
    <col min="15234" max="15241" width="11" style="7" customWidth="1"/>
    <col min="15242" max="15486" width="9.140625" style="7"/>
    <col min="15487" max="15487" width="20.140625" style="7" customWidth="1"/>
    <col min="15488" max="15488" width="4" style="7" customWidth="1"/>
    <col min="15489" max="15489" width="19.5703125" style="7" customWidth="1"/>
    <col min="15490" max="15497" width="11" style="7" customWidth="1"/>
    <col min="15498" max="15742" width="9.140625" style="7"/>
    <col min="15743" max="15743" width="20.140625" style="7" customWidth="1"/>
    <col min="15744" max="15744" width="4" style="7" customWidth="1"/>
    <col min="15745" max="15745" width="19.5703125" style="7" customWidth="1"/>
    <col min="15746" max="15753" width="11" style="7" customWidth="1"/>
    <col min="15754" max="15998" width="9.140625" style="7"/>
    <col min="15999" max="15999" width="20.140625" style="7" customWidth="1"/>
    <col min="16000" max="16000" width="4" style="7" customWidth="1"/>
    <col min="16001" max="16001" width="19.5703125" style="7" customWidth="1"/>
    <col min="16002" max="16009" width="11" style="7" customWidth="1"/>
    <col min="16010" max="16384" width="9.140625" style="7"/>
  </cols>
  <sheetData>
    <row r="1" spans="1:3" ht="30" customHeight="1" x14ac:dyDescent="0.25">
      <c r="A1" s="641" t="s">
        <v>160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36">
        <f>SUM(B7:B21)</f>
        <v>81900290</v>
      </c>
      <c r="C5" s="436">
        <f>SUM(C7:C21)</f>
        <v>28126630.400000002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579" t="s">
        <v>8</v>
      </c>
      <c r="B7" s="600">
        <v>26135000</v>
      </c>
      <c r="C7" s="600">
        <v>8647770.25</v>
      </c>
    </row>
    <row r="8" spans="1:3" s="12" customFormat="1" ht="23.25" x14ac:dyDescent="0.25">
      <c r="A8" s="579" t="s">
        <v>76</v>
      </c>
      <c r="B8" s="600">
        <v>72170</v>
      </c>
      <c r="C8" s="600">
        <v>18836.22</v>
      </c>
    </row>
    <row r="9" spans="1:3" s="12" customFormat="1" x14ac:dyDescent="0.25">
      <c r="A9" s="579" t="s">
        <v>13</v>
      </c>
      <c r="B9" s="600">
        <v>706146</v>
      </c>
      <c r="C9" s="600">
        <v>0</v>
      </c>
    </row>
    <row r="10" spans="1:3" s="12" customFormat="1" x14ac:dyDescent="0.25">
      <c r="A10" s="579" t="s">
        <v>9</v>
      </c>
      <c r="B10" s="600">
        <v>7914530</v>
      </c>
      <c r="C10" s="600">
        <v>2568907.63</v>
      </c>
    </row>
    <row r="11" spans="1:3" s="12" customFormat="1" x14ac:dyDescent="0.25">
      <c r="A11" s="579" t="s">
        <v>10</v>
      </c>
      <c r="B11" s="600">
        <v>139900</v>
      </c>
      <c r="C11" s="600">
        <v>39481.33</v>
      </c>
    </row>
    <row r="12" spans="1:3" s="12" customFormat="1" x14ac:dyDescent="0.25">
      <c r="A12" s="579" t="s">
        <v>15</v>
      </c>
      <c r="B12" s="600">
        <v>201000</v>
      </c>
      <c r="C12" s="600">
        <v>72024.429999999993</v>
      </c>
    </row>
    <row r="13" spans="1:3" s="12" customFormat="1" ht="23.25" x14ac:dyDescent="0.25">
      <c r="A13" s="579" t="s">
        <v>14</v>
      </c>
      <c r="B13" s="600"/>
      <c r="C13" s="600"/>
    </row>
    <row r="14" spans="1:3" s="12" customFormat="1" x14ac:dyDescent="0.25">
      <c r="A14" s="579" t="s">
        <v>16</v>
      </c>
      <c r="B14" s="600">
        <v>0</v>
      </c>
      <c r="C14" s="600">
        <v>0</v>
      </c>
    </row>
    <row r="15" spans="1:3" s="12" customFormat="1" x14ac:dyDescent="0.25">
      <c r="A15" s="579" t="s">
        <v>11</v>
      </c>
      <c r="B15" s="600">
        <v>22690070</v>
      </c>
      <c r="C15" s="600">
        <v>8507643.6500000004</v>
      </c>
    </row>
    <row r="16" spans="1:3" s="12" customFormat="1" x14ac:dyDescent="0.25">
      <c r="A16" s="579" t="s">
        <v>12</v>
      </c>
      <c r="B16" s="600">
        <v>17393587</v>
      </c>
      <c r="C16" s="600">
        <v>6982611.9900000002</v>
      </c>
    </row>
    <row r="17" spans="1:3" s="12" customFormat="1" ht="30" customHeight="1" x14ac:dyDescent="0.25">
      <c r="A17" s="579" t="s">
        <v>77</v>
      </c>
      <c r="B17" s="600">
        <v>98000</v>
      </c>
      <c r="C17" s="600">
        <v>21050.26</v>
      </c>
    </row>
    <row r="18" spans="1:3" s="12" customFormat="1" x14ac:dyDescent="0.25">
      <c r="A18" s="579" t="s">
        <v>156</v>
      </c>
      <c r="B18" s="600">
        <v>0</v>
      </c>
      <c r="C18" s="600">
        <v>0</v>
      </c>
    </row>
    <row r="19" spans="1:3" s="12" customFormat="1" x14ac:dyDescent="0.25">
      <c r="A19" s="580" t="s">
        <v>5</v>
      </c>
      <c r="B19" s="600">
        <v>75500</v>
      </c>
      <c r="C19" s="600">
        <v>24933.14</v>
      </c>
    </row>
    <row r="20" spans="1:3" s="12" customFormat="1" ht="25.5" x14ac:dyDescent="0.25">
      <c r="A20" s="580" t="s">
        <v>6</v>
      </c>
      <c r="B20" s="600">
        <v>676000</v>
      </c>
      <c r="C20" s="600">
        <v>340550</v>
      </c>
    </row>
    <row r="21" spans="1:3" s="12" customFormat="1" ht="25.5" x14ac:dyDescent="0.25">
      <c r="A21" s="580" t="s">
        <v>7</v>
      </c>
      <c r="B21" s="600">
        <v>5798387</v>
      </c>
      <c r="C21" s="600">
        <v>902821.5</v>
      </c>
    </row>
    <row r="22" spans="1:3" s="12" customFormat="1" x14ac:dyDescent="0.25">
      <c r="A22" s="272"/>
      <c r="B22" s="469"/>
      <c r="C22" s="469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36">
        <f>SUM(B28:B41)</f>
        <v>74633954.329999998</v>
      </c>
      <c r="C26" s="436">
        <f>SUM(C28:C41)</f>
        <v>20261634.75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579" t="s">
        <v>8</v>
      </c>
      <c r="B28" s="600">
        <v>35971831</v>
      </c>
      <c r="C28" s="600">
        <v>12105085.6</v>
      </c>
    </row>
    <row r="29" spans="1:3" s="12" customFormat="1" x14ac:dyDescent="0.25">
      <c r="A29" s="579" t="s">
        <v>13</v>
      </c>
      <c r="B29" s="600">
        <v>24000</v>
      </c>
      <c r="C29" s="600"/>
    </row>
    <row r="30" spans="1:3" s="12" customFormat="1" x14ac:dyDescent="0.25">
      <c r="A30" s="579" t="s">
        <v>9</v>
      </c>
      <c r="B30" s="600">
        <v>10845469</v>
      </c>
      <c r="C30" s="600">
        <v>3613834.28</v>
      </c>
    </row>
    <row r="31" spans="1:3" s="12" customFormat="1" x14ac:dyDescent="0.25">
      <c r="A31" s="579" t="s">
        <v>81</v>
      </c>
      <c r="B31" s="600">
        <v>41000</v>
      </c>
      <c r="C31" s="600">
        <v>23758.32</v>
      </c>
    </row>
    <row r="32" spans="1:3" s="12" customFormat="1" x14ac:dyDescent="0.25">
      <c r="A32" s="579" t="s">
        <v>10</v>
      </c>
      <c r="B32" s="600">
        <v>193755</v>
      </c>
      <c r="C32" s="600">
        <v>50275.61</v>
      </c>
    </row>
    <row r="33" spans="1:3" s="12" customFormat="1" ht="23.25" x14ac:dyDescent="0.25">
      <c r="A33" s="579" t="s">
        <v>14</v>
      </c>
      <c r="B33" s="600">
        <v>95000</v>
      </c>
      <c r="C33" s="600"/>
    </row>
    <row r="34" spans="1:3" s="12" customFormat="1" x14ac:dyDescent="0.25">
      <c r="A34" s="579" t="s">
        <v>18</v>
      </c>
      <c r="B34" s="600">
        <v>736100</v>
      </c>
      <c r="C34" s="600">
        <v>267009.96000000002</v>
      </c>
    </row>
    <row r="35" spans="1:3" s="12" customFormat="1" x14ac:dyDescent="0.25">
      <c r="A35" s="579" t="s">
        <v>11</v>
      </c>
      <c r="B35" s="600">
        <v>1341380</v>
      </c>
      <c r="C35" s="600">
        <v>103717.02</v>
      </c>
    </row>
    <row r="36" spans="1:3" s="12" customFormat="1" x14ac:dyDescent="0.25">
      <c r="A36" s="579" t="s">
        <v>12</v>
      </c>
      <c r="B36" s="602">
        <v>3518493.5</v>
      </c>
      <c r="C36" s="602">
        <v>957733.16</v>
      </c>
    </row>
    <row r="37" spans="1:3" s="12" customFormat="1" x14ac:dyDescent="0.25">
      <c r="A37" s="579" t="s">
        <v>72</v>
      </c>
      <c r="B37" s="602">
        <v>232550</v>
      </c>
      <c r="C37" s="602">
        <v>16391.43</v>
      </c>
    </row>
    <row r="38" spans="1:3" s="12" customFormat="1" x14ac:dyDescent="0.25">
      <c r="A38" s="579"/>
      <c r="B38" s="602"/>
      <c r="C38" s="602"/>
    </row>
    <row r="39" spans="1:3" s="12" customFormat="1" x14ac:dyDescent="0.25">
      <c r="A39" s="580" t="s">
        <v>5</v>
      </c>
      <c r="B39" s="602">
        <v>1030500</v>
      </c>
      <c r="C39" s="602">
        <v>450723</v>
      </c>
    </row>
    <row r="40" spans="1:3" s="12" customFormat="1" ht="25.5" x14ac:dyDescent="0.25">
      <c r="A40" s="580" t="s">
        <v>6</v>
      </c>
      <c r="B40" s="602">
        <v>8751361.3300000001</v>
      </c>
      <c r="C40" s="602">
        <v>721494</v>
      </c>
    </row>
    <row r="41" spans="1:3" s="12" customFormat="1" ht="25.5" x14ac:dyDescent="0.25">
      <c r="A41" s="580" t="s">
        <v>7</v>
      </c>
      <c r="B41" s="602">
        <v>11852514.5</v>
      </c>
      <c r="C41" s="602">
        <v>1951612.37</v>
      </c>
    </row>
    <row r="42" spans="1:3" s="12" customFormat="1" x14ac:dyDescent="0.25">
      <c r="A42" s="14"/>
      <c r="B42" s="570"/>
      <c r="C42" s="570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75587947</v>
      </c>
      <c r="C45" s="8">
        <f>SUM(C47:C60)</f>
        <v>23029609.82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579" t="s">
        <v>8</v>
      </c>
      <c r="B47" s="600">
        <v>30455785</v>
      </c>
      <c r="C47" s="600">
        <v>8098363.2699999996</v>
      </c>
    </row>
    <row r="48" spans="1:3" s="12" customFormat="1" x14ac:dyDescent="0.25">
      <c r="A48" s="579" t="s">
        <v>79</v>
      </c>
      <c r="B48" s="600">
        <v>0</v>
      </c>
      <c r="C48" s="600">
        <v>0</v>
      </c>
    </row>
    <row r="49" spans="1:3" s="12" customFormat="1" x14ac:dyDescent="0.25">
      <c r="A49" s="579" t="s">
        <v>9</v>
      </c>
      <c r="B49" s="600">
        <v>9197645</v>
      </c>
      <c r="C49" s="600">
        <v>2433387.89</v>
      </c>
    </row>
    <row r="50" spans="1:3" s="12" customFormat="1" x14ac:dyDescent="0.25">
      <c r="A50" s="579" t="s">
        <v>10</v>
      </c>
      <c r="B50" s="600">
        <v>153000</v>
      </c>
      <c r="C50" s="600">
        <v>30162.58</v>
      </c>
    </row>
    <row r="51" spans="1:3" s="12" customFormat="1" x14ac:dyDescent="0.25">
      <c r="A51" s="579" t="s">
        <v>44</v>
      </c>
      <c r="B51" s="600">
        <v>0</v>
      </c>
      <c r="C51" s="600">
        <v>0</v>
      </c>
    </row>
    <row r="52" spans="1:3" s="12" customFormat="1" x14ac:dyDescent="0.25">
      <c r="A52" s="579" t="s">
        <v>15</v>
      </c>
      <c r="B52" s="600">
        <v>230700</v>
      </c>
      <c r="C52" s="600">
        <v>122269.77</v>
      </c>
    </row>
    <row r="53" spans="1:3" s="12" customFormat="1" x14ac:dyDescent="0.25">
      <c r="A53" s="579" t="s">
        <v>11</v>
      </c>
      <c r="B53" s="600">
        <v>437000</v>
      </c>
      <c r="C53" s="600">
        <v>85350</v>
      </c>
    </row>
    <row r="54" spans="1:3" s="12" customFormat="1" x14ac:dyDescent="0.25">
      <c r="A54" s="579" t="s">
        <v>12</v>
      </c>
      <c r="B54" s="600">
        <v>7415505</v>
      </c>
      <c r="C54" s="600">
        <v>681959.52</v>
      </c>
    </row>
    <row r="55" spans="1:3" s="12" customFormat="1" x14ac:dyDescent="0.25">
      <c r="A55" s="579" t="s">
        <v>72</v>
      </c>
      <c r="B55" s="600">
        <v>60149</v>
      </c>
      <c r="C55" s="600">
        <v>25052.95</v>
      </c>
    </row>
    <row r="56" spans="1:3" s="12" customFormat="1" x14ac:dyDescent="0.25">
      <c r="A56" s="579" t="s">
        <v>99</v>
      </c>
      <c r="B56" s="600">
        <v>0</v>
      </c>
      <c r="C56" s="600">
        <v>0</v>
      </c>
    </row>
    <row r="57" spans="1:3" s="12" customFormat="1" ht="23.25" x14ac:dyDescent="0.25">
      <c r="A57" s="579" t="s">
        <v>80</v>
      </c>
      <c r="B57" s="600">
        <v>50000</v>
      </c>
      <c r="C57" s="600">
        <v>4253.7299999999996</v>
      </c>
    </row>
    <row r="58" spans="1:3" s="12" customFormat="1" x14ac:dyDescent="0.25">
      <c r="A58" s="580" t="s">
        <v>5</v>
      </c>
      <c r="B58" s="600">
        <v>0</v>
      </c>
      <c r="C58" s="600"/>
    </row>
    <row r="59" spans="1:3" s="12" customFormat="1" ht="25.5" x14ac:dyDescent="0.25">
      <c r="A59" s="580" t="s">
        <v>6</v>
      </c>
      <c r="B59" s="600">
        <v>19612579</v>
      </c>
      <c r="C59" s="600">
        <v>10495000</v>
      </c>
    </row>
    <row r="60" spans="1:3" s="12" customFormat="1" ht="25.5" x14ac:dyDescent="0.25">
      <c r="A60" s="580" t="s">
        <v>7</v>
      </c>
      <c r="B60" s="600">
        <v>7975584</v>
      </c>
      <c r="C60" s="600">
        <v>1053810.1100000001</v>
      </c>
    </row>
    <row r="61" spans="1:3" s="12" customFormat="1" x14ac:dyDescent="0.25">
      <c r="A61" s="10"/>
      <c r="B61" s="548"/>
      <c r="C61" s="548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36">
        <f>SUM(B66:B78)</f>
        <v>36467045.670000002</v>
      </c>
      <c r="C64" s="436">
        <f>SUM(C66:C78)</f>
        <v>12817646.470000001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579" t="s">
        <v>8</v>
      </c>
      <c r="B66" s="602">
        <v>11909955</v>
      </c>
      <c r="C66" s="602">
        <v>4362529.34</v>
      </c>
    </row>
    <row r="67" spans="1:3" s="12" customFormat="1" x14ac:dyDescent="0.25">
      <c r="A67" s="579" t="s">
        <v>13</v>
      </c>
      <c r="B67" s="602">
        <v>80000</v>
      </c>
      <c r="C67" s="602">
        <v>900</v>
      </c>
    </row>
    <row r="68" spans="1:3" s="12" customFormat="1" x14ac:dyDescent="0.25">
      <c r="A68" s="579" t="s">
        <v>9</v>
      </c>
      <c r="B68" s="602">
        <v>3561745</v>
      </c>
      <c r="C68" s="602">
        <v>1313780.6399999999</v>
      </c>
    </row>
    <row r="69" spans="1:3" s="12" customFormat="1" x14ac:dyDescent="0.25">
      <c r="A69" s="579" t="s">
        <v>10</v>
      </c>
      <c r="B69" s="602">
        <v>68840</v>
      </c>
      <c r="C69" s="602">
        <v>13111.96</v>
      </c>
    </row>
    <row r="70" spans="1:3" s="12" customFormat="1" ht="23.25" x14ac:dyDescent="0.25">
      <c r="A70" s="579" t="s">
        <v>14</v>
      </c>
      <c r="B70" s="602">
        <v>0</v>
      </c>
      <c r="C70" s="602"/>
    </row>
    <row r="71" spans="1:3" s="12" customFormat="1" x14ac:dyDescent="0.25">
      <c r="A71" s="579" t="s">
        <v>21</v>
      </c>
      <c r="B71" s="602">
        <v>150000</v>
      </c>
      <c r="C71" s="602">
        <v>41633.410000000003</v>
      </c>
    </row>
    <row r="72" spans="1:3" s="12" customFormat="1" x14ac:dyDescent="0.25">
      <c r="A72" s="579" t="s">
        <v>11</v>
      </c>
      <c r="B72" s="602">
        <v>1626095</v>
      </c>
      <c r="C72" s="602">
        <v>130841.38</v>
      </c>
    </row>
    <row r="73" spans="1:3" s="12" customFormat="1" x14ac:dyDescent="0.25">
      <c r="A73" s="579" t="s">
        <v>12</v>
      </c>
      <c r="B73" s="602">
        <v>2415424</v>
      </c>
      <c r="C73" s="602">
        <v>195895</v>
      </c>
    </row>
    <row r="74" spans="1:3" s="12" customFormat="1" x14ac:dyDescent="0.25">
      <c r="A74" s="579" t="s">
        <v>135</v>
      </c>
      <c r="B74" s="602">
        <v>35000</v>
      </c>
      <c r="C74" s="602">
        <v>0</v>
      </c>
    </row>
    <row r="75" spans="1:3" s="12" customFormat="1" x14ac:dyDescent="0.25">
      <c r="A75" s="579" t="s">
        <v>72</v>
      </c>
      <c r="B75" s="602">
        <v>63349.94</v>
      </c>
      <c r="C75" s="602">
        <v>30438.22</v>
      </c>
    </row>
    <row r="76" spans="1:3" s="12" customFormat="1" x14ac:dyDescent="0.25">
      <c r="A76" s="580" t="s">
        <v>5</v>
      </c>
      <c r="B76" s="602">
        <v>14400</v>
      </c>
      <c r="C76" s="602">
        <v>0</v>
      </c>
    </row>
    <row r="77" spans="1:3" s="12" customFormat="1" ht="25.5" x14ac:dyDescent="0.25">
      <c r="A77" s="580" t="s">
        <v>6</v>
      </c>
      <c r="B77" s="602">
        <v>6040668.6699999999</v>
      </c>
      <c r="C77" s="602">
        <v>2658808.7999999998</v>
      </c>
    </row>
    <row r="78" spans="1:3" s="12" customFormat="1" ht="25.5" x14ac:dyDescent="0.25">
      <c r="A78" s="580" t="s">
        <v>7</v>
      </c>
      <c r="B78" s="602">
        <v>10501568.060000001</v>
      </c>
      <c r="C78" s="602">
        <v>4069707.72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36">
        <f>SUM(B84:B97)</f>
        <v>71008800</v>
      </c>
      <c r="C82" s="436">
        <f>SUM(C84:C97)</f>
        <v>19378006.27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579" t="s">
        <v>8</v>
      </c>
      <c r="B84" s="592">
        <v>28465206</v>
      </c>
      <c r="C84" s="573">
        <v>6033330.1299999999</v>
      </c>
    </row>
    <row r="85" spans="1:3" s="12" customFormat="1" x14ac:dyDescent="0.25">
      <c r="A85" s="579" t="s">
        <v>13</v>
      </c>
      <c r="B85" s="570">
        <v>3000</v>
      </c>
      <c r="C85" s="570">
        <v>300</v>
      </c>
    </row>
    <row r="86" spans="1:3" s="12" customFormat="1" x14ac:dyDescent="0.25">
      <c r="A86" s="579" t="s">
        <v>9</v>
      </c>
      <c r="B86" s="592">
        <v>8596494</v>
      </c>
      <c r="C86" s="592">
        <v>1805221.97</v>
      </c>
    </row>
    <row r="87" spans="1:3" s="12" customFormat="1" x14ac:dyDescent="0.25">
      <c r="A87" s="579" t="s">
        <v>10</v>
      </c>
      <c r="B87" s="592">
        <v>23000</v>
      </c>
      <c r="C87" s="592">
        <v>7150.18</v>
      </c>
    </row>
    <row r="88" spans="1:3" s="12" customFormat="1" ht="23.25" x14ac:dyDescent="0.25">
      <c r="A88" s="579" t="s">
        <v>14</v>
      </c>
      <c r="B88" s="592">
        <v>70000</v>
      </c>
      <c r="C88" s="592">
        <v>27000</v>
      </c>
    </row>
    <row r="89" spans="1:3" s="12" customFormat="1" x14ac:dyDescent="0.25">
      <c r="A89" s="579" t="s">
        <v>21</v>
      </c>
      <c r="B89" s="592">
        <v>336000</v>
      </c>
      <c r="C89" s="592">
        <v>34019.96</v>
      </c>
    </row>
    <row r="90" spans="1:3" s="12" customFormat="1" x14ac:dyDescent="0.25">
      <c r="A90" s="579" t="s">
        <v>11</v>
      </c>
      <c r="B90" s="592">
        <v>120000</v>
      </c>
      <c r="C90" s="592">
        <v>6341</v>
      </c>
    </row>
    <row r="91" spans="1:3" s="12" customFormat="1" x14ac:dyDescent="0.25">
      <c r="A91" s="579" t="s">
        <v>73</v>
      </c>
      <c r="B91" s="592"/>
      <c r="C91" s="592"/>
    </row>
    <row r="92" spans="1:3" s="12" customFormat="1" x14ac:dyDescent="0.25">
      <c r="A92" s="579" t="s">
        <v>12</v>
      </c>
      <c r="B92" s="592">
        <v>7487200</v>
      </c>
      <c r="C92" s="592">
        <v>1163879.3400000001</v>
      </c>
    </row>
    <row r="93" spans="1:3" s="12" customFormat="1" x14ac:dyDescent="0.25">
      <c r="A93" s="579" t="s">
        <v>72</v>
      </c>
      <c r="B93" s="592">
        <v>95000</v>
      </c>
      <c r="C93" s="592">
        <v>66810.59</v>
      </c>
    </row>
    <row r="94" spans="1:3" s="12" customFormat="1" x14ac:dyDescent="0.25">
      <c r="A94" s="579" t="s">
        <v>94</v>
      </c>
      <c r="B94" s="592"/>
      <c r="C94" s="592"/>
    </row>
    <row r="95" spans="1:3" s="12" customFormat="1" x14ac:dyDescent="0.25">
      <c r="A95" s="580" t="s">
        <v>5</v>
      </c>
      <c r="B95" s="592">
        <v>532000</v>
      </c>
      <c r="C95" s="592">
        <v>55929</v>
      </c>
    </row>
    <row r="96" spans="1:3" s="12" customFormat="1" ht="25.5" x14ac:dyDescent="0.25">
      <c r="A96" s="580" t="s">
        <v>6</v>
      </c>
      <c r="B96" s="592">
        <v>8913600</v>
      </c>
      <c r="C96" s="592">
        <v>3537806</v>
      </c>
    </row>
    <row r="97" spans="1:3" s="12" customFormat="1" ht="25.5" x14ac:dyDescent="0.25">
      <c r="A97" s="580" t="s">
        <v>7</v>
      </c>
      <c r="B97" s="592">
        <v>16367300</v>
      </c>
      <c r="C97" s="592">
        <v>6640218.0999999996</v>
      </c>
    </row>
    <row r="98" spans="1:3" s="12" customFormat="1" x14ac:dyDescent="0.25">
      <c r="A98" s="14"/>
      <c r="B98" s="592"/>
      <c r="C98" s="592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36">
        <f>SUM(B103:B114)</f>
        <v>58400266</v>
      </c>
      <c r="C101" s="436">
        <f>SUM(C103:C114)</f>
        <v>17422158.329999998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579" t="s">
        <v>8</v>
      </c>
      <c r="B103" s="600">
        <v>30259000</v>
      </c>
      <c r="C103" s="600">
        <v>10718254.550000001</v>
      </c>
    </row>
    <row r="104" spans="1:3" s="12" customFormat="1" x14ac:dyDescent="0.25">
      <c r="A104" s="579" t="s">
        <v>13</v>
      </c>
      <c r="B104" s="600">
        <v>9000</v>
      </c>
      <c r="C104" s="600">
        <v>0</v>
      </c>
    </row>
    <row r="105" spans="1:3" s="12" customFormat="1" x14ac:dyDescent="0.25">
      <c r="A105" s="579" t="s">
        <v>9</v>
      </c>
      <c r="B105" s="600">
        <v>9109200</v>
      </c>
      <c r="C105" s="600">
        <v>3209780.7</v>
      </c>
    </row>
    <row r="106" spans="1:3" s="12" customFormat="1" x14ac:dyDescent="0.25">
      <c r="A106" s="579" t="s">
        <v>10</v>
      </c>
      <c r="B106" s="600">
        <v>336328</v>
      </c>
      <c r="C106" s="600">
        <v>51734.66</v>
      </c>
    </row>
    <row r="107" spans="1:3" s="12" customFormat="1" ht="23.25" x14ac:dyDescent="0.25">
      <c r="A107" s="579" t="s">
        <v>49</v>
      </c>
      <c r="B107" s="600">
        <v>130000</v>
      </c>
      <c r="C107" s="600">
        <v>0</v>
      </c>
    </row>
    <row r="108" spans="1:3" s="12" customFormat="1" x14ac:dyDescent="0.25">
      <c r="A108" s="579" t="s">
        <v>21</v>
      </c>
      <c r="B108" s="600">
        <v>662252</v>
      </c>
      <c r="C108" s="600">
        <v>261530.9</v>
      </c>
    </row>
    <row r="109" spans="1:3" s="12" customFormat="1" x14ac:dyDescent="0.25">
      <c r="A109" s="579" t="s">
        <v>11</v>
      </c>
      <c r="B109" s="600">
        <v>936220</v>
      </c>
      <c r="C109" s="600">
        <v>25665</v>
      </c>
    </row>
    <row r="110" spans="1:3" s="12" customFormat="1" x14ac:dyDescent="0.25">
      <c r="A110" s="579" t="s">
        <v>12</v>
      </c>
      <c r="B110" s="600">
        <v>3345442</v>
      </c>
      <c r="C110" s="589">
        <v>442799.94</v>
      </c>
    </row>
    <row r="111" spans="1:3" s="12" customFormat="1" x14ac:dyDescent="0.25">
      <c r="A111" s="579" t="s">
        <v>72</v>
      </c>
      <c r="B111" s="601">
        <v>170000</v>
      </c>
      <c r="C111" s="589">
        <v>24778.29</v>
      </c>
    </row>
    <row r="112" spans="1:3" s="12" customFormat="1" x14ac:dyDescent="0.25">
      <c r="A112" s="580" t="s">
        <v>5</v>
      </c>
      <c r="B112" s="601">
        <v>601553</v>
      </c>
      <c r="C112" s="589">
        <v>47717</v>
      </c>
    </row>
    <row r="113" spans="1:3" s="12" customFormat="1" ht="14.25" customHeight="1" x14ac:dyDescent="0.25">
      <c r="A113" s="580" t="s">
        <v>6</v>
      </c>
      <c r="B113" s="601">
        <v>4636600</v>
      </c>
      <c r="C113" s="600">
        <v>1092720</v>
      </c>
    </row>
    <row r="114" spans="1:3" s="12" customFormat="1" ht="25.5" x14ac:dyDescent="0.25">
      <c r="A114" s="580" t="s">
        <v>7</v>
      </c>
      <c r="B114" s="601">
        <v>8204671</v>
      </c>
      <c r="C114" s="601">
        <v>1547177.29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63384210</v>
      </c>
      <c r="C118" s="8">
        <f>SUM(C120:C132)</f>
        <v>16473547.138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570">
        <v>36170150</v>
      </c>
      <c r="C120" s="570">
        <v>10325423.07</v>
      </c>
    </row>
    <row r="121" spans="1:3" s="12" customFormat="1" x14ac:dyDescent="0.25">
      <c r="A121" s="13" t="s">
        <v>13</v>
      </c>
      <c r="B121" s="570">
        <v>35000</v>
      </c>
      <c r="C121" s="570">
        <v>18142.98</v>
      </c>
    </row>
    <row r="122" spans="1:3" s="12" customFormat="1" x14ac:dyDescent="0.25">
      <c r="A122" s="13" t="s">
        <v>111</v>
      </c>
      <c r="B122" s="570"/>
      <c r="C122" s="570"/>
    </row>
    <row r="123" spans="1:3" s="12" customFormat="1" x14ac:dyDescent="0.25">
      <c r="A123" s="13" t="s">
        <v>9</v>
      </c>
      <c r="B123" s="570">
        <v>10923150</v>
      </c>
      <c r="C123" s="570">
        <v>3069055.5100000002</v>
      </c>
    </row>
    <row r="124" spans="1:3" s="12" customFormat="1" x14ac:dyDescent="0.25">
      <c r="A124" s="13" t="s">
        <v>10</v>
      </c>
      <c r="B124" s="570">
        <v>165000</v>
      </c>
      <c r="C124" s="570">
        <v>151800.01999999999</v>
      </c>
    </row>
    <row r="125" spans="1:3" s="12" customFormat="1" ht="23.25" x14ac:dyDescent="0.25">
      <c r="A125" s="13" t="s">
        <v>14</v>
      </c>
      <c r="B125" s="570">
        <v>120000</v>
      </c>
      <c r="C125" s="570">
        <v>60000</v>
      </c>
    </row>
    <row r="126" spans="1:3" s="12" customFormat="1" x14ac:dyDescent="0.25">
      <c r="A126" s="13" t="s">
        <v>21</v>
      </c>
      <c r="B126" s="570">
        <v>369000</v>
      </c>
      <c r="C126" s="570">
        <v>74038.957999999999</v>
      </c>
    </row>
    <row r="127" spans="1:3" s="12" customFormat="1" x14ac:dyDescent="0.25">
      <c r="A127" s="13" t="s">
        <v>11</v>
      </c>
      <c r="B127" s="570">
        <v>320000</v>
      </c>
      <c r="C127" s="570">
        <v>44350</v>
      </c>
    </row>
    <row r="128" spans="1:3" s="12" customFormat="1" x14ac:dyDescent="0.25">
      <c r="A128" s="13" t="s">
        <v>12</v>
      </c>
      <c r="B128" s="570">
        <v>3881900</v>
      </c>
      <c r="C128" s="570">
        <v>274195.28000000003</v>
      </c>
    </row>
    <row r="129" spans="1:3" s="12" customFormat="1" x14ac:dyDescent="0.25">
      <c r="A129" s="13" t="s">
        <v>72</v>
      </c>
      <c r="B129" s="570">
        <v>149420</v>
      </c>
      <c r="C129" s="570">
        <v>47051.990000000005</v>
      </c>
    </row>
    <row r="130" spans="1:3" s="12" customFormat="1" x14ac:dyDescent="0.25">
      <c r="A130" s="10" t="s">
        <v>5</v>
      </c>
      <c r="B130" s="570"/>
      <c r="C130" s="570"/>
    </row>
    <row r="131" spans="1:3" s="12" customFormat="1" ht="25.5" x14ac:dyDescent="0.25">
      <c r="A131" s="10" t="s">
        <v>6</v>
      </c>
      <c r="B131" s="570">
        <v>3400000</v>
      </c>
      <c r="C131" s="570">
        <v>6230</v>
      </c>
    </row>
    <row r="132" spans="1:3" s="12" customFormat="1" ht="25.5" x14ac:dyDescent="0.25">
      <c r="A132" s="10" t="s">
        <v>7</v>
      </c>
      <c r="B132" s="570">
        <v>7850590</v>
      </c>
      <c r="C132" s="570">
        <v>2403259.33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SUM(B138:B150)</f>
        <v>53306766</v>
      </c>
      <c r="C136" s="8">
        <f>SUM(C138:C150)</f>
        <v>14009987.959999999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0" t="s">
        <v>8</v>
      </c>
      <c r="B138" s="570">
        <v>24355289</v>
      </c>
      <c r="C138" s="570">
        <v>6995315.8499999996</v>
      </c>
    </row>
    <row r="139" spans="1:3" s="12" customFormat="1" x14ac:dyDescent="0.25">
      <c r="A139" s="10" t="s">
        <v>9</v>
      </c>
      <c r="B139" s="570">
        <v>7357326.9999999991</v>
      </c>
      <c r="C139" s="570">
        <v>2479971.46</v>
      </c>
    </row>
    <row r="140" spans="1:3" s="12" customFormat="1" x14ac:dyDescent="0.25">
      <c r="A140" s="12" t="s">
        <v>123</v>
      </c>
      <c r="B140" s="570">
        <v>30000</v>
      </c>
      <c r="C140" s="570">
        <v>5323.11</v>
      </c>
    </row>
    <row r="141" spans="1:3" s="12" customFormat="1" x14ac:dyDescent="0.25">
      <c r="A141" s="10" t="s">
        <v>112</v>
      </c>
      <c r="B141" s="570">
        <v>3300</v>
      </c>
      <c r="C141" s="570">
        <v>400</v>
      </c>
    </row>
    <row r="142" spans="1:3" s="12" customFormat="1" x14ac:dyDescent="0.25">
      <c r="A142" s="10" t="s">
        <v>10</v>
      </c>
      <c r="B142" s="570">
        <v>72600</v>
      </c>
      <c r="C142" s="570">
        <v>19276.59</v>
      </c>
    </row>
    <row r="143" spans="1:3" s="12" customFormat="1" ht="30.75" customHeight="1" x14ac:dyDescent="0.25">
      <c r="A143" s="10" t="s">
        <v>14</v>
      </c>
      <c r="B143" s="570"/>
      <c r="C143" s="570"/>
    </row>
    <row r="144" spans="1:3" s="12" customFormat="1" ht="18" customHeight="1" x14ac:dyDescent="0.25">
      <c r="A144" s="10" t="s">
        <v>30</v>
      </c>
      <c r="B144" s="570">
        <v>275001</v>
      </c>
      <c r="C144" s="570">
        <v>151676.56</v>
      </c>
    </row>
    <row r="145" spans="1:3" s="12" customFormat="1" ht="18" customHeight="1" x14ac:dyDescent="0.25">
      <c r="A145" s="13" t="s">
        <v>11</v>
      </c>
      <c r="B145" s="600">
        <v>330500</v>
      </c>
      <c r="C145" s="570">
        <v>24696.059999999998</v>
      </c>
    </row>
    <row r="146" spans="1:3" s="12" customFormat="1" ht="18" customHeight="1" x14ac:dyDescent="0.25">
      <c r="A146" s="10" t="s">
        <v>12</v>
      </c>
      <c r="B146" s="570">
        <v>2273117</v>
      </c>
      <c r="C146" s="570">
        <v>859110.14</v>
      </c>
    </row>
    <row r="147" spans="1:3" s="12" customFormat="1" ht="18" customHeight="1" x14ac:dyDescent="0.25">
      <c r="A147" s="13" t="s">
        <v>72</v>
      </c>
      <c r="B147" s="600">
        <v>114834</v>
      </c>
      <c r="C147" s="570">
        <v>58445.77</v>
      </c>
    </row>
    <row r="148" spans="1:3" s="12" customFormat="1" ht="17.25" customHeight="1" x14ac:dyDescent="0.25">
      <c r="A148" s="10" t="s">
        <v>5</v>
      </c>
      <c r="B148" s="570">
        <v>77620</v>
      </c>
      <c r="C148" s="570">
        <v>13943.93</v>
      </c>
    </row>
    <row r="149" spans="1:3" s="12" customFormat="1" ht="25.5" x14ac:dyDescent="0.25">
      <c r="A149" s="10" t="s">
        <v>6</v>
      </c>
      <c r="B149" s="570">
        <v>1645000</v>
      </c>
      <c r="C149" s="570">
        <v>85333</v>
      </c>
    </row>
    <row r="150" spans="1:3" s="12" customFormat="1" ht="25.5" x14ac:dyDescent="0.25">
      <c r="A150" s="10" t="s">
        <v>7</v>
      </c>
      <c r="B150" s="570">
        <v>16772178</v>
      </c>
      <c r="C150" s="570">
        <v>3316495.49</v>
      </c>
    </row>
    <row r="151" spans="1:3" s="12" customFormat="1" x14ac:dyDescent="0.25">
      <c r="A151" s="14"/>
      <c r="B151" s="14"/>
      <c r="C151" s="14"/>
    </row>
    <row r="152" spans="1:3" s="12" customFormat="1" x14ac:dyDescent="0.25">
      <c r="A152" s="21" t="s">
        <v>0</v>
      </c>
      <c r="B152" s="21" t="s">
        <v>2</v>
      </c>
      <c r="C152" s="21" t="s">
        <v>3</v>
      </c>
    </row>
    <row r="153" spans="1:3" s="12" customFormat="1" x14ac:dyDescent="0.25">
      <c r="A153" s="21" t="s">
        <v>1</v>
      </c>
      <c r="B153" s="21">
        <v>2</v>
      </c>
      <c r="C153" s="21">
        <v>3</v>
      </c>
    </row>
    <row r="154" spans="1:3" s="12" customFormat="1" x14ac:dyDescent="0.25">
      <c r="A154" s="4" t="s">
        <v>27</v>
      </c>
      <c r="B154" s="76">
        <f>SUM(B156:B168)</f>
        <v>4446600</v>
      </c>
      <c r="C154" s="76">
        <f>SUM(C156:C168)</f>
        <v>1193657.6500000001</v>
      </c>
    </row>
    <row r="155" spans="1:3" s="12" customFormat="1" x14ac:dyDescent="0.25">
      <c r="A155" s="23" t="s">
        <v>4</v>
      </c>
      <c r="B155" s="77"/>
      <c r="C155" s="77"/>
    </row>
    <row r="156" spans="1:3" s="12" customFormat="1" x14ac:dyDescent="0.25">
      <c r="A156" s="264" t="s">
        <v>8</v>
      </c>
      <c r="B156" s="570">
        <v>1930000</v>
      </c>
      <c r="C156" s="570">
        <v>679962.42</v>
      </c>
    </row>
    <row r="157" spans="1:3" s="12" customFormat="1" ht="23.25" x14ac:dyDescent="0.25">
      <c r="A157" s="264" t="s">
        <v>140</v>
      </c>
      <c r="B157" s="570"/>
      <c r="C157" s="570"/>
    </row>
    <row r="158" spans="1:3" s="12" customFormat="1" x14ac:dyDescent="0.25">
      <c r="A158" s="264" t="s">
        <v>83</v>
      </c>
      <c r="B158" s="570">
        <v>5000</v>
      </c>
      <c r="C158" s="570">
        <v>4400.13</v>
      </c>
    </row>
    <row r="159" spans="1:3" s="12" customFormat="1" x14ac:dyDescent="0.25">
      <c r="A159" s="264" t="s">
        <v>9</v>
      </c>
      <c r="B159" s="570">
        <v>580500</v>
      </c>
      <c r="C159" s="570">
        <v>204019.8</v>
      </c>
    </row>
    <row r="160" spans="1:3" s="12" customFormat="1" x14ac:dyDescent="0.25">
      <c r="A160" s="264" t="s">
        <v>10</v>
      </c>
      <c r="B160" s="570">
        <v>10700</v>
      </c>
      <c r="C160" s="570">
        <v>934.3</v>
      </c>
    </row>
    <row r="161" spans="1:3" s="12" customFormat="1" x14ac:dyDescent="0.25">
      <c r="A161" s="264" t="s">
        <v>15</v>
      </c>
      <c r="B161" s="570"/>
      <c r="C161" s="570"/>
    </row>
    <row r="162" spans="1:3" s="12" customFormat="1" ht="23.25" x14ac:dyDescent="0.25">
      <c r="A162" s="264" t="s">
        <v>14</v>
      </c>
      <c r="B162" s="570"/>
      <c r="C162" s="570"/>
    </row>
    <row r="163" spans="1:3" s="12" customFormat="1" x14ac:dyDescent="0.25">
      <c r="A163" s="264" t="s">
        <v>11</v>
      </c>
      <c r="B163" s="570">
        <v>28000</v>
      </c>
      <c r="C163" s="570"/>
    </row>
    <row r="164" spans="1:3" s="12" customFormat="1" x14ac:dyDescent="0.25">
      <c r="A164" s="264" t="s">
        <v>12</v>
      </c>
      <c r="B164" s="570">
        <v>1755900</v>
      </c>
      <c r="C164" s="570">
        <v>275388</v>
      </c>
    </row>
    <row r="165" spans="1:3" s="12" customFormat="1" x14ac:dyDescent="0.25">
      <c r="A165" s="264" t="s">
        <v>74</v>
      </c>
      <c r="B165" s="570"/>
      <c r="C165" s="570"/>
    </row>
    <row r="166" spans="1:3" s="12" customFormat="1" x14ac:dyDescent="0.25">
      <c r="A166" s="265" t="s">
        <v>5</v>
      </c>
      <c r="B166" s="570">
        <v>130000</v>
      </c>
      <c r="C166" s="570">
        <v>28928</v>
      </c>
    </row>
    <row r="167" spans="1:3" s="12" customFormat="1" ht="25.5" x14ac:dyDescent="0.25">
      <c r="A167" s="265" t="s">
        <v>6</v>
      </c>
      <c r="B167" s="570"/>
      <c r="C167" s="570"/>
    </row>
    <row r="168" spans="1:3" s="12" customFormat="1" ht="25.5" x14ac:dyDescent="0.25">
      <c r="A168" s="265" t="s">
        <v>7</v>
      </c>
      <c r="B168" s="570">
        <v>6500</v>
      </c>
      <c r="C168" s="570">
        <v>25</v>
      </c>
    </row>
    <row r="169" spans="1:3" s="12" customFormat="1" x14ac:dyDescent="0.25">
      <c r="A169" s="287"/>
      <c r="B169" s="329"/>
      <c r="C169" s="329"/>
    </row>
    <row r="170" spans="1:3" s="12" customFormat="1" x14ac:dyDescent="0.25">
      <c r="A170" s="14"/>
      <c r="B170" s="329"/>
      <c r="C170" s="329"/>
    </row>
    <row r="171" spans="1:3" s="12" customFormat="1" x14ac:dyDescent="0.25">
      <c r="A171" s="15" t="s">
        <v>0</v>
      </c>
      <c r="B171" s="15" t="s">
        <v>2</v>
      </c>
      <c r="C171" s="15" t="s">
        <v>3</v>
      </c>
    </row>
    <row r="172" spans="1:3" s="12" customFormat="1" x14ac:dyDescent="0.25">
      <c r="A172" s="15" t="s">
        <v>1</v>
      </c>
      <c r="B172" s="15">
        <v>2</v>
      </c>
      <c r="C172" s="15">
        <v>3</v>
      </c>
    </row>
    <row r="173" spans="1:3" s="12" customFormat="1" x14ac:dyDescent="0.25">
      <c r="A173" s="3" t="s">
        <v>28</v>
      </c>
      <c r="B173" s="436">
        <f>SUM(B175:B186)</f>
        <v>23954700</v>
      </c>
      <c r="C173" s="436">
        <f>SUM(C175:C186)</f>
        <v>8473757.7899999991</v>
      </c>
    </row>
    <row r="174" spans="1:3" s="12" customFormat="1" x14ac:dyDescent="0.25">
      <c r="A174" s="10" t="s">
        <v>4</v>
      </c>
      <c r="B174" s="259"/>
      <c r="C174" s="259"/>
    </row>
    <row r="175" spans="1:3" s="12" customFormat="1" x14ac:dyDescent="0.25">
      <c r="A175" s="576" t="s">
        <v>8</v>
      </c>
      <c r="B175" s="599">
        <v>14873000</v>
      </c>
      <c r="C175" s="605">
        <v>5010899.5199999996</v>
      </c>
    </row>
    <row r="176" spans="1:3" s="12" customFormat="1" x14ac:dyDescent="0.25">
      <c r="A176" s="576" t="s">
        <v>95</v>
      </c>
      <c r="B176" s="599">
        <v>20000</v>
      </c>
      <c r="C176" s="605">
        <v>8774.64</v>
      </c>
    </row>
    <row r="177" spans="1:3" s="12" customFormat="1" x14ac:dyDescent="0.25">
      <c r="A177" s="576" t="s">
        <v>13</v>
      </c>
      <c r="B177" s="599"/>
      <c r="C177" s="605"/>
    </row>
    <row r="178" spans="1:3" s="12" customFormat="1" x14ac:dyDescent="0.25">
      <c r="A178" s="576" t="s">
        <v>9</v>
      </c>
      <c r="B178" s="599">
        <v>4497500</v>
      </c>
      <c r="C178" s="605">
        <v>1492618.63</v>
      </c>
    </row>
    <row r="179" spans="1:3" s="12" customFormat="1" x14ac:dyDescent="0.25">
      <c r="A179" s="576" t="s">
        <v>10</v>
      </c>
      <c r="B179" s="599"/>
      <c r="C179" s="605"/>
    </row>
    <row r="180" spans="1:3" s="12" customFormat="1" ht="23.25" x14ac:dyDescent="0.25">
      <c r="A180" s="576" t="s">
        <v>14</v>
      </c>
      <c r="B180" s="599"/>
      <c r="C180" s="605"/>
    </row>
    <row r="181" spans="1:3" s="12" customFormat="1" x14ac:dyDescent="0.25">
      <c r="A181" s="576" t="s">
        <v>11</v>
      </c>
      <c r="B181" s="599">
        <v>330000</v>
      </c>
      <c r="C181" s="605">
        <v>34523</v>
      </c>
    </row>
    <row r="182" spans="1:3" s="12" customFormat="1" x14ac:dyDescent="0.25">
      <c r="A182" s="576" t="s">
        <v>12</v>
      </c>
      <c r="B182" s="599">
        <v>405000</v>
      </c>
      <c r="C182" s="605">
        <v>66629</v>
      </c>
    </row>
    <row r="183" spans="1:3" s="12" customFormat="1" x14ac:dyDescent="0.25">
      <c r="A183" s="576" t="s">
        <v>72</v>
      </c>
      <c r="B183" s="599">
        <v>60000</v>
      </c>
      <c r="C183" s="605"/>
    </row>
    <row r="184" spans="1:3" s="12" customFormat="1" x14ac:dyDescent="0.25">
      <c r="A184" s="575" t="s">
        <v>5</v>
      </c>
      <c r="B184" s="599">
        <v>0</v>
      </c>
      <c r="C184" s="605">
        <v>0</v>
      </c>
    </row>
    <row r="185" spans="1:3" s="12" customFormat="1" ht="25.5" x14ac:dyDescent="0.25">
      <c r="A185" s="575" t="s">
        <v>6</v>
      </c>
      <c r="B185" s="599">
        <v>890700</v>
      </c>
      <c r="C185" s="605">
        <v>206760</v>
      </c>
    </row>
    <row r="186" spans="1:3" s="12" customFormat="1" ht="25.5" x14ac:dyDescent="0.25">
      <c r="A186" s="575" t="s">
        <v>7</v>
      </c>
      <c r="B186" s="599">
        <v>2878500</v>
      </c>
      <c r="C186" s="605">
        <v>1653553</v>
      </c>
    </row>
    <row r="187" spans="1:3" s="12" customFormat="1" x14ac:dyDescent="0.25">
      <c r="A187" s="14"/>
      <c r="B187" s="14"/>
      <c r="C187" s="14"/>
    </row>
    <row r="188" spans="1:3" s="12" customFormat="1" x14ac:dyDescent="0.25">
      <c r="A188" s="15" t="s">
        <v>0</v>
      </c>
      <c r="B188" s="15" t="s">
        <v>2</v>
      </c>
      <c r="C188" s="15" t="s">
        <v>3</v>
      </c>
    </row>
    <row r="189" spans="1:3" s="12" customFormat="1" x14ac:dyDescent="0.25">
      <c r="A189" s="15" t="s">
        <v>1</v>
      </c>
      <c r="B189" s="15">
        <v>2</v>
      </c>
      <c r="C189" s="15">
        <v>3</v>
      </c>
    </row>
    <row r="190" spans="1:3" s="12" customFormat="1" x14ac:dyDescent="0.25">
      <c r="A190" s="3" t="s">
        <v>29</v>
      </c>
      <c r="B190" s="8">
        <f>SUM(B192:B205)</f>
        <v>29915900</v>
      </c>
      <c r="C190" s="8">
        <f>SUM(C192:C205)</f>
        <v>9628280.1099999994</v>
      </c>
    </row>
    <row r="191" spans="1:3" s="12" customFormat="1" x14ac:dyDescent="0.25">
      <c r="A191" s="10" t="s">
        <v>4</v>
      </c>
      <c r="B191" s="11"/>
      <c r="C191" s="11">
        <v>0</v>
      </c>
    </row>
    <row r="192" spans="1:3" s="12" customFormat="1" x14ac:dyDescent="0.25">
      <c r="A192" s="579" t="s">
        <v>8</v>
      </c>
      <c r="B192" s="599">
        <v>11096006.15</v>
      </c>
      <c r="C192" s="599">
        <v>3799443.77</v>
      </c>
    </row>
    <row r="193" spans="1:3" s="12" customFormat="1" ht="23.25" x14ac:dyDescent="0.25">
      <c r="A193" s="579" t="s">
        <v>76</v>
      </c>
      <c r="B193" s="599">
        <v>30000</v>
      </c>
      <c r="C193" s="599">
        <v>2547.81</v>
      </c>
    </row>
    <row r="194" spans="1:3" s="12" customFormat="1" ht="23.25" x14ac:dyDescent="0.25">
      <c r="A194" s="579" t="s">
        <v>133</v>
      </c>
      <c r="B194" s="599"/>
      <c r="C194" s="599"/>
    </row>
    <row r="195" spans="1:3" s="12" customFormat="1" x14ac:dyDescent="0.25">
      <c r="A195" s="579" t="s">
        <v>9</v>
      </c>
      <c r="B195" s="599">
        <v>3350993.85</v>
      </c>
      <c r="C195" s="599">
        <v>1127774.71</v>
      </c>
    </row>
    <row r="196" spans="1:3" s="12" customFormat="1" x14ac:dyDescent="0.25">
      <c r="A196" s="579" t="s">
        <v>10</v>
      </c>
      <c r="B196" s="599">
        <v>32600</v>
      </c>
      <c r="C196" s="599">
        <v>10677.79</v>
      </c>
    </row>
    <row r="197" spans="1:3" s="12" customFormat="1" ht="23.25" x14ac:dyDescent="0.25">
      <c r="A197" s="579" t="s">
        <v>49</v>
      </c>
      <c r="B197" s="599">
        <v>5000</v>
      </c>
      <c r="C197" s="599"/>
    </row>
    <row r="198" spans="1:3" s="12" customFormat="1" x14ac:dyDescent="0.25">
      <c r="A198" s="386" t="s">
        <v>15</v>
      </c>
      <c r="B198" s="599">
        <v>228000</v>
      </c>
      <c r="C198" s="599"/>
    </row>
    <row r="199" spans="1:3" s="12" customFormat="1" x14ac:dyDescent="0.25">
      <c r="A199" s="386" t="s">
        <v>16</v>
      </c>
      <c r="B199" s="599">
        <v>399048</v>
      </c>
      <c r="C199" s="599">
        <v>133016</v>
      </c>
    </row>
    <row r="200" spans="1:3" s="12" customFormat="1" x14ac:dyDescent="0.25">
      <c r="A200" s="579" t="s">
        <v>11</v>
      </c>
      <c r="B200" s="599">
        <v>397000</v>
      </c>
      <c r="C200" s="599">
        <v>161745</v>
      </c>
    </row>
    <row r="201" spans="1:3" s="12" customFormat="1" x14ac:dyDescent="0.25">
      <c r="A201" s="579" t="s">
        <v>12</v>
      </c>
      <c r="B201" s="599">
        <v>9140200</v>
      </c>
      <c r="C201" s="599">
        <v>260640.58</v>
      </c>
    </row>
    <row r="202" spans="1:3" s="12" customFormat="1" x14ac:dyDescent="0.25">
      <c r="A202" s="580" t="s">
        <v>72</v>
      </c>
      <c r="B202" s="599">
        <v>45000</v>
      </c>
      <c r="C202" s="599"/>
    </row>
    <row r="203" spans="1:3" s="12" customFormat="1" x14ac:dyDescent="0.25">
      <c r="A203" s="579" t="s">
        <v>5</v>
      </c>
      <c r="B203" s="599">
        <v>60000</v>
      </c>
      <c r="C203" s="599">
        <v>6566</v>
      </c>
    </row>
    <row r="204" spans="1:3" s="12" customFormat="1" ht="25.5" x14ac:dyDescent="0.25">
      <c r="A204" s="578" t="s">
        <v>6</v>
      </c>
      <c r="B204" s="599">
        <v>100000</v>
      </c>
      <c r="C204" s="599">
        <v>97000</v>
      </c>
    </row>
    <row r="205" spans="1:3" s="12" customFormat="1" ht="21" customHeight="1" x14ac:dyDescent="0.25">
      <c r="A205" s="386" t="s">
        <v>7</v>
      </c>
      <c r="B205" s="599">
        <v>5032052</v>
      </c>
      <c r="C205" s="599">
        <v>4028868.45</v>
      </c>
    </row>
    <row r="206" spans="1:3" s="12" customFormat="1" x14ac:dyDescent="0.25">
      <c r="A206" s="14"/>
      <c r="B206" s="14"/>
      <c r="C206" s="14"/>
    </row>
    <row r="207" spans="1:3" s="12" customFormat="1" x14ac:dyDescent="0.25">
      <c r="A207" s="15" t="s">
        <v>0</v>
      </c>
      <c r="B207" s="15" t="s">
        <v>2</v>
      </c>
      <c r="C207" s="15" t="s">
        <v>3</v>
      </c>
    </row>
    <row r="208" spans="1:3" s="12" customFormat="1" x14ac:dyDescent="0.25">
      <c r="A208" s="15" t="s">
        <v>1</v>
      </c>
      <c r="B208" s="15">
        <v>2</v>
      </c>
      <c r="C208" s="15">
        <v>3</v>
      </c>
    </row>
    <row r="209" spans="1:3" s="12" customFormat="1" ht="25.5" x14ac:dyDescent="0.25">
      <c r="A209" s="3" t="s">
        <v>34</v>
      </c>
      <c r="B209" s="548">
        <f>SUM(B211:B227)</f>
        <v>45155200</v>
      </c>
      <c r="C209" s="599">
        <f>SUM(C211:C227)</f>
        <v>16715891.000000002</v>
      </c>
    </row>
    <row r="210" spans="1:3" s="12" customFormat="1" x14ac:dyDescent="0.25">
      <c r="A210" s="10" t="s">
        <v>4</v>
      </c>
      <c r="B210" s="548"/>
      <c r="C210" s="599"/>
    </row>
    <row r="211" spans="1:3" s="12" customFormat="1" x14ac:dyDescent="0.25">
      <c r="A211" s="13" t="s">
        <v>8</v>
      </c>
      <c r="B211" s="548">
        <v>29142300</v>
      </c>
      <c r="C211" s="599">
        <v>9426380.3599999994</v>
      </c>
    </row>
    <row r="212" spans="1:3" s="12" customFormat="1" x14ac:dyDescent="0.25">
      <c r="A212" s="13" t="s">
        <v>13</v>
      </c>
      <c r="B212" s="548">
        <v>8400</v>
      </c>
      <c r="C212" s="599"/>
    </row>
    <row r="213" spans="1:3" s="12" customFormat="1" ht="17.25" customHeight="1" x14ac:dyDescent="0.25">
      <c r="A213" s="13" t="s">
        <v>119</v>
      </c>
      <c r="B213" s="548">
        <v>60000</v>
      </c>
      <c r="C213" s="599"/>
    </row>
    <row r="214" spans="1:3" s="12" customFormat="1" x14ac:dyDescent="0.25">
      <c r="A214" s="13" t="s">
        <v>9</v>
      </c>
      <c r="B214" s="548">
        <v>8801000</v>
      </c>
      <c r="C214" s="599">
        <v>2821408.59</v>
      </c>
    </row>
    <row r="215" spans="1:3" s="12" customFormat="1" x14ac:dyDescent="0.25">
      <c r="A215" s="13" t="s">
        <v>157</v>
      </c>
      <c r="B215" s="548">
        <v>50400</v>
      </c>
      <c r="C215" s="599">
        <v>16584.05</v>
      </c>
    </row>
    <row r="216" spans="1:3" s="12" customFormat="1" x14ac:dyDescent="0.25">
      <c r="A216" s="13" t="s">
        <v>10</v>
      </c>
      <c r="B216" s="548">
        <v>19500</v>
      </c>
      <c r="C216" s="599">
        <v>6500</v>
      </c>
    </row>
    <row r="217" spans="1:3" s="12" customFormat="1" x14ac:dyDescent="0.25">
      <c r="A217" s="13" t="s">
        <v>15</v>
      </c>
      <c r="B217" s="548">
        <v>10700</v>
      </c>
      <c r="C217" s="599">
        <v>2754.46</v>
      </c>
    </row>
    <row r="218" spans="1:3" s="12" customFormat="1" x14ac:dyDescent="0.25">
      <c r="A218" s="13" t="s">
        <v>33</v>
      </c>
      <c r="B218" s="548"/>
      <c r="C218" s="599"/>
    </row>
    <row r="219" spans="1:3" s="12" customFormat="1" x14ac:dyDescent="0.25">
      <c r="A219" s="13" t="s">
        <v>11</v>
      </c>
      <c r="B219" s="548">
        <v>200000</v>
      </c>
      <c r="C219" s="599">
        <v>127234</v>
      </c>
    </row>
    <row r="220" spans="1:3" s="12" customFormat="1" x14ac:dyDescent="0.25">
      <c r="A220" s="13" t="s">
        <v>12</v>
      </c>
      <c r="B220" s="548">
        <v>991200</v>
      </c>
      <c r="C220" s="599">
        <v>376759.81</v>
      </c>
    </row>
    <row r="221" spans="1:3" s="12" customFormat="1" x14ac:dyDescent="0.25">
      <c r="A221" s="13" t="s">
        <v>72</v>
      </c>
      <c r="B221" s="548">
        <v>100000</v>
      </c>
      <c r="C221" s="599">
        <v>24776.75</v>
      </c>
    </row>
    <row r="222" spans="1:3" s="12" customFormat="1" x14ac:dyDescent="0.25">
      <c r="A222" s="10" t="s">
        <v>5</v>
      </c>
      <c r="B222" s="548"/>
      <c r="C222" s="599"/>
    </row>
    <row r="223" spans="1:3" s="12" customFormat="1" ht="25.5" x14ac:dyDescent="0.25">
      <c r="A223" s="10" t="s">
        <v>6</v>
      </c>
      <c r="B223" s="548">
        <v>1118000</v>
      </c>
      <c r="C223" s="599">
        <v>249730</v>
      </c>
    </row>
    <row r="224" spans="1:3" s="12" customFormat="1" ht="25.5" x14ac:dyDescent="0.25">
      <c r="A224" s="10" t="s">
        <v>7</v>
      </c>
      <c r="B224" s="548">
        <v>4607300</v>
      </c>
      <c r="C224" s="599">
        <v>3646244.98</v>
      </c>
    </row>
    <row r="225" spans="1:3" s="12" customFormat="1" x14ac:dyDescent="0.25">
      <c r="A225" s="6" t="s">
        <v>37</v>
      </c>
      <c r="B225" s="548">
        <v>24300</v>
      </c>
      <c r="C225" s="599"/>
    </row>
    <row r="226" spans="1:3" s="12" customFormat="1" x14ac:dyDescent="0.25">
      <c r="A226" s="6" t="s">
        <v>121</v>
      </c>
      <c r="B226" s="548">
        <v>17100</v>
      </c>
      <c r="C226" s="599">
        <v>16418</v>
      </c>
    </row>
    <row r="227" spans="1:3" s="12" customFormat="1" x14ac:dyDescent="0.25">
      <c r="A227" s="6" t="s">
        <v>120</v>
      </c>
      <c r="B227" s="548">
        <v>5000</v>
      </c>
      <c r="C227" s="599">
        <v>1100</v>
      </c>
    </row>
    <row r="228" spans="1:3" s="12" customFormat="1" x14ac:dyDescent="0.25">
      <c r="A228" s="14"/>
      <c r="B228" s="14"/>
      <c r="C228" s="14"/>
    </row>
    <row r="229" spans="1:3" s="12" customFormat="1" x14ac:dyDescent="0.25">
      <c r="A229" s="15" t="s">
        <v>0</v>
      </c>
      <c r="B229" s="15" t="s">
        <v>2</v>
      </c>
      <c r="C229" s="15" t="s">
        <v>3</v>
      </c>
    </row>
    <row r="230" spans="1:3" s="12" customFormat="1" x14ac:dyDescent="0.25">
      <c r="A230" s="15" t="s">
        <v>1</v>
      </c>
      <c r="B230" s="15">
        <v>2</v>
      </c>
      <c r="C230" s="15">
        <v>3</v>
      </c>
    </row>
    <row r="231" spans="1:3" s="12" customFormat="1" ht="25.5" x14ac:dyDescent="0.25">
      <c r="A231" s="3" t="s">
        <v>39</v>
      </c>
      <c r="B231" s="8">
        <f>SUM(B233:B247)</f>
        <v>41644300</v>
      </c>
      <c r="C231" s="8">
        <f>SUM(C233:C246)</f>
        <v>11880056.68</v>
      </c>
    </row>
    <row r="232" spans="1:3" s="12" customFormat="1" x14ac:dyDescent="0.25">
      <c r="A232" s="10" t="s">
        <v>4</v>
      </c>
      <c r="B232" s="11"/>
      <c r="C232" s="11"/>
    </row>
    <row r="233" spans="1:3" s="12" customFormat="1" x14ac:dyDescent="0.25">
      <c r="A233" s="579" t="s">
        <v>8</v>
      </c>
      <c r="B233" s="600">
        <v>26378700</v>
      </c>
      <c r="C233" s="601">
        <v>8319974.1100000003</v>
      </c>
    </row>
    <row r="234" spans="1:3" s="12" customFormat="1" x14ac:dyDescent="0.25">
      <c r="A234" s="579" t="s">
        <v>66</v>
      </c>
      <c r="B234" s="600">
        <v>68400</v>
      </c>
      <c r="C234" s="601"/>
    </row>
    <row r="235" spans="1:3" s="12" customFormat="1" x14ac:dyDescent="0.25">
      <c r="A235" s="579" t="s">
        <v>103</v>
      </c>
      <c r="B235" s="594"/>
      <c r="C235" s="601"/>
    </row>
    <row r="236" spans="1:3" s="12" customFormat="1" x14ac:dyDescent="0.25">
      <c r="A236" s="579" t="s">
        <v>9</v>
      </c>
      <c r="B236" s="600">
        <v>7966400</v>
      </c>
      <c r="C236" s="601">
        <v>2498782.5699999998</v>
      </c>
    </row>
    <row r="237" spans="1:3" s="12" customFormat="1" x14ac:dyDescent="0.25">
      <c r="A237" s="579" t="s">
        <v>10</v>
      </c>
      <c r="B237" s="594">
        <v>111000</v>
      </c>
      <c r="C237" s="601">
        <v>66770.34</v>
      </c>
    </row>
    <row r="238" spans="1:3" s="12" customFormat="1" x14ac:dyDescent="0.25">
      <c r="A238" s="579" t="s">
        <v>15</v>
      </c>
      <c r="B238" s="600">
        <v>154600</v>
      </c>
      <c r="C238" s="601">
        <v>25788.739999999998</v>
      </c>
    </row>
    <row r="239" spans="1:3" s="12" customFormat="1" ht="23.25" x14ac:dyDescent="0.25">
      <c r="A239" s="579" t="s">
        <v>14</v>
      </c>
      <c r="B239" s="594"/>
      <c r="C239" s="601"/>
    </row>
    <row r="240" spans="1:3" s="12" customFormat="1" x14ac:dyDescent="0.25">
      <c r="A240" s="579" t="s">
        <v>11</v>
      </c>
      <c r="B240" s="600">
        <v>1175600</v>
      </c>
      <c r="C240" s="601">
        <v>207535.27000000002</v>
      </c>
    </row>
    <row r="241" spans="1:3" s="12" customFormat="1" x14ac:dyDescent="0.25">
      <c r="A241" s="579" t="s">
        <v>12</v>
      </c>
      <c r="B241" s="600">
        <v>2533700</v>
      </c>
      <c r="C241" s="601">
        <v>575037</v>
      </c>
    </row>
    <row r="242" spans="1:3" s="12" customFormat="1" x14ac:dyDescent="0.25">
      <c r="A242" s="579" t="s">
        <v>72</v>
      </c>
      <c r="B242" s="600">
        <v>84257.85</v>
      </c>
      <c r="C242" s="601">
        <v>35028.720000000001</v>
      </c>
    </row>
    <row r="243" spans="1:3" s="12" customFormat="1" x14ac:dyDescent="0.25">
      <c r="A243" s="579" t="s">
        <v>148</v>
      </c>
      <c r="B243" s="600"/>
      <c r="C243" s="601"/>
    </row>
    <row r="244" spans="1:3" s="12" customFormat="1" x14ac:dyDescent="0.25">
      <c r="A244" s="580" t="s">
        <v>5</v>
      </c>
      <c r="B244" s="600">
        <v>57600</v>
      </c>
      <c r="C244" s="601">
        <v>21300</v>
      </c>
    </row>
    <row r="245" spans="1:3" s="12" customFormat="1" ht="25.5" x14ac:dyDescent="0.25">
      <c r="A245" s="580" t="s">
        <v>6</v>
      </c>
      <c r="B245" s="600">
        <v>643000</v>
      </c>
      <c r="C245" s="601"/>
    </row>
    <row r="246" spans="1:3" s="12" customFormat="1" ht="25.5" x14ac:dyDescent="0.25">
      <c r="A246" s="580" t="s">
        <v>7</v>
      </c>
      <c r="B246" s="600">
        <v>2471042.15</v>
      </c>
      <c r="C246" s="601">
        <v>129839.93000000001</v>
      </c>
    </row>
    <row r="247" spans="1:3" s="12" customFormat="1" x14ac:dyDescent="0.25">
      <c r="A247" s="14"/>
      <c r="B247" s="14"/>
      <c r="C247" s="14"/>
    </row>
    <row r="248" spans="1:3" s="12" customFormat="1" x14ac:dyDescent="0.25">
      <c r="A248" s="27" t="s">
        <v>0</v>
      </c>
      <c r="B248" s="27" t="s">
        <v>2</v>
      </c>
      <c r="C248" s="27" t="s">
        <v>3</v>
      </c>
    </row>
    <row r="249" spans="1:3" s="12" customFormat="1" ht="15.75" thickBot="1" x14ac:dyDescent="0.3">
      <c r="A249" s="27" t="s">
        <v>1</v>
      </c>
      <c r="B249" s="28" t="s">
        <v>40</v>
      </c>
      <c r="C249" s="28" t="s">
        <v>41</v>
      </c>
    </row>
    <row r="250" spans="1:3" s="12" customFormat="1" x14ac:dyDescent="0.25">
      <c r="A250" s="29" t="s">
        <v>42</v>
      </c>
      <c r="B250" s="81">
        <f>SUM(B252:B266)</f>
        <v>82656900</v>
      </c>
      <c r="C250" s="81">
        <f>SUM(C252:C266)</f>
        <v>17518986.449999999</v>
      </c>
    </row>
    <row r="251" spans="1:3" s="12" customFormat="1" x14ac:dyDescent="0.25">
      <c r="A251" s="31" t="s">
        <v>4</v>
      </c>
      <c r="B251" s="82"/>
      <c r="C251" s="82"/>
    </row>
    <row r="252" spans="1:3" s="12" customFormat="1" x14ac:dyDescent="0.25">
      <c r="A252" s="566" t="s">
        <v>8</v>
      </c>
      <c r="B252" s="602">
        <v>28980735</v>
      </c>
      <c r="C252" s="602">
        <v>10206309.6</v>
      </c>
    </row>
    <row r="253" spans="1:3" s="12" customFormat="1" x14ac:dyDescent="0.25">
      <c r="A253" s="566" t="s">
        <v>13</v>
      </c>
      <c r="B253" s="602">
        <v>325000</v>
      </c>
      <c r="C253" s="602">
        <v>800</v>
      </c>
    </row>
    <row r="254" spans="1:3" s="12" customFormat="1" x14ac:dyDescent="0.25">
      <c r="A254" s="566" t="s">
        <v>9</v>
      </c>
      <c r="B254" s="602">
        <v>8728165</v>
      </c>
      <c r="C254" s="602">
        <v>2836054.15</v>
      </c>
    </row>
    <row r="255" spans="1:3" s="12" customFormat="1" x14ac:dyDescent="0.25">
      <c r="A255" s="566" t="s">
        <v>10</v>
      </c>
      <c r="B255" s="602">
        <v>400000</v>
      </c>
      <c r="C255" s="602">
        <v>164329.24</v>
      </c>
    </row>
    <row r="256" spans="1:3" s="12" customFormat="1" ht="23.25" x14ac:dyDescent="0.25">
      <c r="A256" s="566" t="s">
        <v>124</v>
      </c>
      <c r="B256" s="602">
        <v>70000</v>
      </c>
      <c r="C256" s="602">
        <v>10729</v>
      </c>
    </row>
    <row r="257" spans="1:3" s="12" customFormat="1" x14ac:dyDescent="0.25">
      <c r="A257" s="566" t="s">
        <v>15</v>
      </c>
      <c r="B257" s="602">
        <v>1317800</v>
      </c>
      <c r="C257" s="602">
        <v>346833.88</v>
      </c>
    </row>
    <row r="258" spans="1:3" s="12" customFormat="1" x14ac:dyDescent="0.25">
      <c r="A258" s="566" t="s">
        <v>91</v>
      </c>
      <c r="B258" s="602">
        <v>130000</v>
      </c>
      <c r="C258" s="602">
        <v>0</v>
      </c>
    </row>
    <row r="259" spans="1:3" s="12" customFormat="1" x14ac:dyDescent="0.25">
      <c r="A259" s="566" t="s">
        <v>11</v>
      </c>
      <c r="B259" s="602">
        <v>2565426</v>
      </c>
      <c r="C259" s="602">
        <v>911602.95</v>
      </c>
    </row>
    <row r="260" spans="1:3" s="12" customFormat="1" x14ac:dyDescent="0.25">
      <c r="A260" s="566" t="s">
        <v>12</v>
      </c>
      <c r="B260" s="602">
        <v>24647200</v>
      </c>
      <c r="C260" s="602">
        <v>1112766.27</v>
      </c>
    </row>
    <row r="261" spans="1:3" s="12" customFormat="1" ht="23.25" x14ac:dyDescent="0.25">
      <c r="A261" s="566" t="s">
        <v>125</v>
      </c>
      <c r="B261" s="602">
        <v>23000</v>
      </c>
      <c r="C261" s="602">
        <v>24263.279999999999</v>
      </c>
    </row>
    <row r="262" spans="1:3" s="12" customFormat="1" ht="15" customHeight="1" x14ac:dyDescent="0.25">
      <c r="A262" s="566" t="s">
        <v>86</v>
      </c>
      <c r="B262" s="602">
        <v>30000</v>
      </c>
      <c r="C262" s="602">
        <v>15626.03</v>
      </c>
    </row>
    <row r="263" spans="1:3" s="12" customFormat="1" ht="18.75" x14ac:dyDescent="0.3">
      <c r="A263" s="569"/>
      <c r="B263" s="603"/>
      <c r="C263" s="604"/>
    </row>
    <row r="264" spans="1:3" s="12" customFormat="1" x14ac:dyDescent="0.25">
      <c r="A264" s="568" t="s">
        <v>5</v>
      </c>
      <c r="B264" s="602">
        <v>452500</v>
      </c>
      <c r="C264" s="602">
        <v>59603.31</v>
      </c>
    </row>
    <row r="265" spans="1:3" s="12" customFormat="1" ht="25.5" x14ac:dyDescent="0.25">
      <c r="A265" s="565" t="s">
        <v>6</v>
      </c>
      <c r="B265" s="602">
        <v>11262074</v>
      </c>
      <c r="C265" s="602">
        <v>50408.68</v>
      </c>
    </row>
    <row r="266" spans="1:3" s="12" customFormat="1" ht="26.25" thickBot="1" x14ac:dyDescent="0.3">
      <c r="A266" s="567" t="s">
        <v>7</v>
      </c>
      <c r="B266" s="602">
        <v>3725000</v>
      </c>
      <c r="C266" s="602">
        <v>1779660.06</v>
      </c>
    </row>
    <row r="267" spans="1:3" s="12" customFormat="1" x14ac:dyDescent="0.25">
      <c r="A267" s="309"/>
      <c r="B267" s="300"/>
      <c r="C267" s="300"/>
    </row>
    <row r="268" spans="1:3" s="12" customFormat="1" x14ac:dyDescent="0.25">
      <c r="A268" s="27" t="s">
        <v>0</v>
      </c>
      <c r="B268" s="27" t="s">
        <v>2</v>
      </c>
      <c r="C268" s="27" t="s">
        <v>3</v>
      </c>
    </row>
    <row r="269" spans="1:3" s="12" customFormat="1" ht="15.75" thickBot="1" x14ac:dyDescent="0.3">
      <c r="A269" s="27" t="s">
        <v>1</v>
      </c>
      <c r="B269" s="28" t="s">
        <v>40</v>
      </c>
      <c r="C269" s="28" t="s">
        <v>41</v>
      </c>
    </row>
    <row r="270" spans="1:3" s="12" customFormat="1" x14ac:dyDescent="0.25">
      <c r="A270" s="42" t="s">
        <v>45</v>
      </c>
      <c r="B270" s="87">
        <f>SUM(B272:B283)</f>
        <v>112627000</v>
      </c>
      <c r="C270" s="87">
        <f>SUM(C272:C283)</f>
        <v>23988105.200000003</v>
      </c>
    </row>
    <row r="271" spans="1:3" s="12" customFormat="1" x14ac:dyDescent="0.25">
      <c r="A271" s="44" t="s">
        <v>4</v>
      </c>
      <c r="B271" s="88"/>
      <c r="C271" s="88"/>
    </row>
    <row r="272" spans="1:3" s="12" customFormat="1" x14ac:dyDescent="0.25">
      <c r="A272" s="579" t="s">
        <v>8</v>
      </c>
      <c r="B272" s="538">
        <v>19151997</v>
      </c>
      <c r="C272" s="538">
        <v>6982899.75</v>
      </c>
    </row>
    <row r="273" spans="1:3" s="12" customFormat="1" x14ac:dyDescent="0.25">
      <c r="A273" s="579" t="s">
        <v>13</v>
      </c>
      <c r="B273" s="535"/>
      <c r="C273" s="535"/>
    </row>
    <row r="274" spans="1:3" s="12" customFormat="1" x14ac:dyDescent="0.25">
      <c r="A274" s="579" t="s">
        <v>9</v>
      </c>
      <c r="B274" s="535">
        <v>5783903</v>
      </c>
      <c r="C274" s="535">
        <v>2027976.57</v>
      </c>
    </row>
    <row r="275" spans="1:3" s="12" customFormat="1" x14ac:dyDescent="0.25">
      <c r="A275" s="579" t="s">
        <v>10</v>
      </c>
      <c r="B275" s="535">
        <v>101100</v>
      </c>
      <c r="C275" s="535">
        <v>37387.480000000003</v>
      </c>
    </row>
    <row r="276" spans="1:3" s="12" customFormat="1" ht="23.25" x14ac:dyDescent="0.25">
      <c r="A276" s="579" t="s">
        <v>14</v>
      </c>
      <c r="B276" s="535"/>
      <c r="C276" s="535"/>
    </row>
    <row r="277" spans="1:3" s="12" customFormat="1" x14ac:dyDescent="0.25">
      <c r="A277" s="579" t="s">
        <v>21</v>
      </c>
      <c r="B277" s="535">
        <v>342000</v>
      </c>
      <c r="C277" s="535">
        <v>102868.01</v>
      </c>
    </row>
    <row r="278" spans="1:3" s="12" customFormat="1" x14ac:dyDescent="0.25">
      <c r="A278" s="579" t="s">
        <v>11</v>
      </c>
      <c r="B278" s="535">
        <v>40466656</v>
      </c>
      <c r="C278" s="535">
        <v>5179734.22</v>
      </c>
    </row>
    <row r="279" spans="1:3" s="12" customFormat="1" x14ac:dyDescent="0.25">
      <c r="A279" s="579" t="s">
        <v>12</v>
      </c>
      <c r="B279" s="535">
        <v>7462972.7999999998</v>
      </c>
      <c r="C279" s="535">
        <v>3632110.16</v>
      </c>
    </row>
    <row r="280" spans="1:3" s="12" customFormat="1" x14ac:dyDescent="0.25">
      <c r="A280" s="579" t="s">
        <v>72</v>
      </c>
      <c r="B280" s="538">
        <v>65000</v>
      </c>
      <c r="C280" s="538">
        <v>6166.16</v>
      </c>
    </row>
    <row r="281" spans="1:3" s="12" customFormat="1" x14ac:dyDescent="0.25">
      <c r="A281" s="580" t="s">
        <v>5</v>
      </c>
      <c r="B281" s="535">
        <v>11211875.4</v>
      </c>
      <c r="C281" s="535">
        <v>1944244.05</v>
      </c>
    </row>
    <row r="282" spans="1:3" s="12" customFormat="1" ht="25.5" x14ac:dyDescent="0.25">
      <c r="A282" s="580" t="s">
        <v>6</v>
      </c>
      <c r="B282" s="538">
        <v>23137000</v>
      </c>
      <c r="C282" s="538">
        <v>1043640</v>
      </c>
    </row>
    <row r="283" spans="1:3" s="12" customFormat="1" ht="25.5" x14ac:dyDescent="0.25">
      <c r="A283" s="580" t="s">
        <v>7</v>
      </c>
      <c r="B283" s="535">
        <v>4904495.8</v>
      </c>
      <c r="C283" s="535">
        <v>3031078.8</v>
      </c>
    </row>
    <row r="284" spans="1:3" s="12" customFormat="1" x14ac:dyDescent="0.25">
      <c r="A284" s="311"/>
      <c r="B284" s="312"/>
      <c r="C284" s="312"/>
    </row>
    <row r="285" spans="1:3" s="12" customFormat="1" x14ac:dyDescent="0.25">
      <c r="A285" s="27" t="s">
        <v>0</v>
      </c>
      <c r="B285" s="27" t="s">
        <v>2</v>
      </c>
      <c r="C285" s="27" t="s">
        <v>3</v>
      </c>
    </row>
    <row r="286" spans="1:3" s="12" customFormat="1" ht="15.75" thickBot="1" x14ac:dyDescent="0.3">
      <c r="A286" s="27" t="s">
        <v>1</v>
      </c>
      <c r="B286" s="28" t="s">
        <v>40</v>
      </c>
      <c r="C286" s="28" t="s">
        <v>41</v>
      </c>
    </row>
    <row r="287" spans="1:3" s="12" customFormat="1" x14ac:dyDescent="0.25">
      <c r="A287" s="3" t="s">
        <v>46</v>
      </c>
      <c r="B287" s="43">
        <f>SUM(B289:B300)</f>
        <v>13983500</v>
      </c>
      <c r="C287" s="43">
        <f>SUM(C289:C300)</f>
        <v>4303799.96</v>
      </c>
    </row>
    <row r="288" spans="1:3" s="12" customFormat="1" x14ac:dyDescent="0.25">
      <c r="A288" s="10" t="s">
        <v>4</v>
      </c>
      <c r="B288" s="50"/>
      <c r="C288" s="50"/>
    </row>
    <row r="289" spans="1:3" s="12" customFormat="1" x14ac:dyDescent="0.25">
      <c r="A289" s="13" t="s">
        <v>8</v>
      </c>
      <c r="B289" s="51">
        <v>7466513</v>
      </c>
      <c r="C289" s="51">
        <v>2521630.52</v>
      </c>
    </row>
    <row r="290" spans="1:3" s="12" customFormat="1" x14ac:dyDescent="0.25">
      <c r="A290" s="13" t="s">
        <v>9</v>
      </c>
      <c r="B290" s="51">
        <v>2254887</v>
      </c>
      <c r="C290" s="51">
        <v>757304.44000000006</v>
      </c>
    </row>
    <row r="291" spans="1:3" s="12" customFormat="1" x14ac:dyDescent="0.25">
      <c r="A291" s="13" t="s">
        <v>151</v>
      </c>
      <c r="B291" s="51">
        <v>12000</v>
      </c>
      <c r="C291" s="51">
        <v>0</v>
      </c>
    </row>
    <row r="292" spans="1:3" s="12" customFormat="1" x14ac:dyDescent="0.25">
      <c r="A292" s="13" t="s">
        <v>10</v>
      </c>
      <c r="B292" s="51">
        <v>65200</v>
      </c>
      <c r="C292" s="51">
        <v>17216.04</v>
      </c>
    </row>
    <row r="293" spans="1:3" s="12" customFormat="1" x14ac:dyDescent="0.25">
      <c r="A293" s="13" t="s">
        <v>44</v>
      </c>
      <c r="B293" s="51"/>
      <c r="C293" s="51"/>
    </row>
    <row r="294" spans="1:3" s="12" customFormat="1" x14ac:dyDescent="0.25">
      <c r="A294" s="13" t="s">
        <v>15</v>
      </c>
      <c r="B294" s="51">
        <v>134965.24</v>
      </c>
      <c r="C294" s="51"/>
    </row>
    <row r="295" spans="1:3" s="12" customFormat="1" x14ac:dyDescent="0.25">
      <c r="A295" s="13" t="s">
        <v>11</v>
      </c>
      <c r="B295" s="51">
        <v>309000</v>
      </c>
      <c r="C295" s="51">
        <v>35615.300000000003</v>
      </c>
    </row>
    <row r="296" spans="1:3" s="12" customFormat="1" x14ac:dyDescent="0.25">
      <c r="A296" s="13" t="s">
        <v>12</v>
      </c>
      <c r="B296" s="51">
        <v>1591070</v>
      </c>
      <c r="C296" s="51">
        <v>696585.91999999993</v>
      </c>
    </row>
    <row r="297" spans="1:3" s="12" customFormat="1" x14ac:dyDescent="0.25">
      <c r="A297" s="13" t="s">
        <v>72</v>
      </c>
      <c r="B297" s="51">
        <v>9975</v>
      </c>
      <c r="C297" s="51">
        <v>9975</v>
      </c>
    </row>
    <row r="298" spans="1:3" s="12" customFormat="1" x14ac:dyDescent="0.25">
      <c r="A298" s="10" t="s">
        <v>5</v>
      </c>
      <c r="B298" s="51"/>
      <c r="C298" s="51"/>
    </row>
    <row r="299" spans="1:3" s="12" customFormat="1" ht="25.5" x14ac:dyDescent="0.25">
      <c r="A299" s="10" t="s">
        <v>6</v>
      </c>
      <c r="B299" s="51">
        <v>1696000</v>
      </c>
      <c r="C299" s="51">
        <v>175930.74</v>
      </c>
    </row>
    <row r="300" spans="1:3" s="12" customFormat="1" ht="25.5" x14ac:dyDescent="0.25">
      <c r="A300" s="10" t="s">
        <v>7</v>
      </c>
      <c r="B300" s="51">
        <v>443889.76</v>
      </c>
      <c r="C300" s="51">
        <v>89542</v>
      </c>
    </row>
    <row r="301" spans="1:3" s="12" customFormat="1" x14ac:dyDescent="0.25">
      <c r="A301" s="272"/>
      <c r="B301" s="313"/>
      <c r="C301" s="313"/>
    </row>
    <row r="302" spans="1:3" s="12" customFormat="1" x14ac:dyDescent="0.25">
      <c r="A302" s="27" t="s">
        <v>0</v>
      </c>
      <c r="B302" s="27" t="s">
        <v>2</v>
      </c>
      <c r="C302" s="27" t="s">
        <v>3</v>
      </c>
    </row>
    <row r="303" spans="1:3" s="12" customFormat="1" ht="15.75" thickBot="1" x14ac:dyDescent="0.3">
      <c r="A303" s="27" t="s">
        <v>1</v>
      </c>
      <c r="B303" s="28" t="s">
        <v>40</v>
      </c>
      <c r="C303" s="28" t="s">
        <v>41</v>
      </c>
    </row>
    <row r="304" spans="1:3" s="12" customFormat="1" x14ac:dyDescent="0.25">
      <c r="A304" s="29" t="s">
        <v>48</v>
      </c>
      <c r="B304" s="43">
        <f>SUM(B306:B318)</f>
        <v>19221700</v>
      </c>
      <c r="C304" s="43">
        <f>SUM(C306:C318)</f>
        <v>7278476.4199999999</v>
      </c>
    </row>
    <row r="305" spans="1:3" s="12" customFormat="1" x14ac:dyDescent="0.25">
      <c r="A305" s="55" t="s">
        <v>4</v>
      </c>
      <c r="B305" s="90"/>
      <c r="C305" s="90"/>
    </row>
    <row r="306" spans="1:3" s="12" customFormat="1" x14ac:dyDescent="0.25">
      <c r="A306" s="581" t="s">
        <v>8</v>
      </c>
      <c r="B306" s="51">
        <v>10622000</v>
      </c>
      <c r="C306" s="51">
        <v>3732570.65</v>
      </c>
    </row>
    <row r="307" spans="1:3" s="12" customFormat="1" ht="26.25" x14ac:dyDescent="0.25">
      <c r="A307" s="581" t="s">
        <v>84</v>
      </c>
      <c r="B307" s="51">
        <v>50000</v>
      </c>
      <c r="C307" s="51">
        <v>3448.44</v>
      </c>
    </row>
    <row r="308" spans="1:3" s="12" customFormat="1" x14ac:dyDescent="0.25">
      <c r="A308" s="582" t="s">
        <v>13</v>
      </c>
      <c r="B308" s="51">
        <v>15000</v>
      </c>
      <c r="C308" s="51"/>
    </row>
    <row r="309" spans="1:3" s="12" customFormat="1" x14ac:dyDescent="0.25">
      <c r="A309" s="581" t="s">
        <v>9</v>
      </c>
      <c r="B309" s="51">
        <v>3210000</v>
      </c>
      <c r="C309" s="51">
        <v>1111866.4099999999</v>
      </c>
    </row>
    <row r="310" spans="1:3" s="12" customFormat="1" x14ac:dyDescent="0.25">
      <c r="A310" s="581" t="s">
        <v>10</v>
      </c>
      <c r="B310" s="51">
        <v>90000</v>
      </c>
      <c r="C310" s="51">
        <v>25194.21</v>
      </c>
    </row>
    <row r="311" spans="1:3" s="12" customFormat="1" x14ac:dyDescent="0.25">
      <c r="A311" s="581" t="s">
        <v>153</v>
      </c>
      <c r="B311" s="51">
        <v>0</v>
      </c>
      <c r="C311" s="51"/>
    </row>
    <row r="312" spans="1:3" s="12" customFormat="1" x14ac:dyDescent="0.25">
      <c r="A312" s="583" t="s">
        <v>15</v>
      </c>
      <c r="B312" s="51">
        <v>500000</v>
      </c>
      <c r="C312" s="51">
        <v>266853.96999999997</v>
      </c>
    </row>
    <row r="313" spans="1:3" s="12" customFormat="1" x14ac:dyDescent="0.25">
      <c r="A313" s="583" t="s">
        <v>11</v>
      </c>
      <c r="B313" s="51">
        <v>2100000</v>
      </c>
      <c r="C313" s="51">
        <v>94083.19</v>
      </c>
    </row>
    <row r="314" spans="1:3" s="12" customFormat="1" x14ac:dyDescent="0.25">
      <c r="A314" s="583" t="s">
        <v>12</v>
      </c>
      <c r="B314" s="51">
        <v>800000</v>
      </c>
      <c r="C314" s="51">
        <v>453541.55</v>
      </c>
    </row>
    <row r="315" spans="1:3" s="12" customFormat="1" ht="25.5" x14ac:dyDescent="0.25">
      <c r="A315" s="583" t="s">
        <v>154</v>
      </c>
      <c r="B315" s="51">
        <v>3000</v>
      </c>
      <c r="C315" s="51"/>
    </row>
    <row r="316" spans="1:3" s="12" customFormat="1" x14ac:dyDescent="0.25">
      <c r="A316" s="583" t="s">
        <v>5</v>
      </c>
      <c r="B316" s="51">
        <v>4000</v>
      </c>
      <c r="C316" s="51">
        <v>1457</v>
      </c>
    </row>
    <row r="317" spans="1:3" ht="25.5" x14ac:dyDescent="0.25">
      <c r="A317" s="580" t="s">
        <v>6</v>
      </c>
      <c r="B317" s="51">
        <v>1200000</v>
      </c>
      <c r="C317" s="51">
        <v>961761</v>
      </c>
    </row>
    <row r="318" spans="1:3" ht="25.5" x14ac:dyDescent="0.25">
      <c r="A318" s="580" t="s">
        <v>7</v>
      </c>
      <c r="B318" s="51">
        <v>627700</v>
      </c>
      <c r="C318" s="51">
        <v>627700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  <rowBreaks count="7" manualBreakCount="7">
    <brk id="78" max="13258" man="1"/>
    <brk id="114" max="13258" man="1"/>
    <brk id="150" max="13258" man="1"/>
    <brk id="186" max="13258" man="1"/>
    <brk id="227" max="13258" man="1"/>
    <brk id="266" max="13258" man="1"/>
    <brk id="300" max="13258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8"/>
  <sheetViews>
    <sheetView zoomScaleNormal="100" workbookViewId="0">
      <selection activeCell="D298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7.85546875" style="1" customWidth="1"/>
    <col min="4" max="4" width="12.42578125" style="7" bestFit="1" customWidth="1"/>
    <col min="5" max="125" width="9.140625" style="7"/>
    <col min="126" max="126" width="20.140625" style="7" customWidth="1"/>
    <col min="127" max="127" width="4" style="7" customWidth="1"/>
    <col min="128" max="128" width="19.5703125" style="7" customWidth="1"/>
    <col min="129" max="136" width="11" style="7" customWidth="1"/>
    <col min="137" max="381" width="9.140625" style="7"/>
    <col min="382" max="382" width="20.140625" style="7" customWidth="1"/>
    <col min="383" max="383" width="4" style="7" customWidth="1"/>
    <col min="384" max="384" width="19.5703125" style="7" customWidth="1"/>
    <col min="385" max="392" width="11" style="7" customWidth="1"/>
    <col min="393" max="637" width="9.140625" style="7"/>
    <col min="638" max="638" width="20.140625" style="7" customWidth="1"/>
    <col min="639" max="639" width="4" style="7" customWidth="1"/>
    <col min="640" max="640" width="19.5703125" style="7" customWidth="1"/>
    <col min="641" max="648" width="11" style="7" customWidth="1"/>
    <col min="649" max="893" width="9.140625" style="7"/>
    <col min="894" max="894" width="20.140625" style="7" customWidth="1"/>
    <col min="895" max="895" width="4" style="7" customWidth="1"/>
    <col min="896" max="896" width="19.5703125" style="7" customWidth="1"/>
    <col min="897" max="904" width="11" style="7" customWidth="1"/>
    <col min="905" max="1149" width="9.140625" style="7"/>
    <col min="1150" max="1150" width="20.140625" style="7" customWidth="1"/>
    <col min="1151" max="1151" width="4" style="7" customWidth="1"/>
    <col min="1152" max="1152" width="19.5703125" style="7" customWidth="1"/>
    <col min="1153" max="1160" width="11" style="7" customWidth="1"/>
    <col min="1161" max="1405" width="9.140625" style="7"/>
    <col min="1406" max="1406" width="20.140625" style="7" customWidth="1"/>
    <col min="1407" max="1407" width="4" style="7" customWidth="1"/>
    <col min="1408" max="1408" width="19.5703125" style="7" customWidth="1"/>
    <col min="1409" max="1416" width="11" style="7" customWidth="1"/>
    <col min="1417" max="1661" width="9.140625" style="7"/>
    <col min="1662" max="1662" width="20.140625" style="7" customWidth="1"/>
    <col min="1663" max="1663" width="4" style="7" customWidth="1"/>
    <col min="1664" max="1664" width="19.5703125" style="7" customWidth="1"/>
    <col min="1665" max="1672" width="11" style="7" customWidth="1"/>
    <col min="1673" max="1917" width="9.140625" style="7"/>
    <col min="1918" max="1918" width="20.140625" style="7" customWidth="1"/>
    <col min="1919" max="1919" width="4" style="7" customWidth="1"/>
    <col min="1920" max="1920" width="19.5703125" style="7" customWidth="1"/>
    <col min="1921" max="1928" width="11" style="7" customWidth="1"/>
    <col min="1929" max="2173" width="9.140625" style="7"/>
    <col min="2174" max="2174" width="20.140625" style="7" customWidth="1"/>
    <col min="2175" max="2175" width="4" style="7" customWidth="1"/>
    <col min="2176" max="2176" width="19.5703125" style="7" customWidth="1"/>
    <col min="2177" max="2184" width="11" style="7" customWidth="1"/>
    <col min="2185" max="2429" width="9.140625" style="7"/>
    <col min="2430" max="2430" width="20.140625" style="7" customWidth="1"/>
    <col min="2431" max="2431" width="4" style="7" customWidth="1"/>
    <col min="2432" max="2432" width="19.5703125" style="7" customWidth="1"/>
    <col min="2433" max="2440" width="11" style="7" customWidth="1"/>
    <col min="2441" max="2685" width="9.140625" style="7"/>
    <col min="2686" max="2686" width="20.140625" style="7" customWidth="1"/>
    <col min="2687" max="2687" width="4" style="7" customWidth="1"/>
    <col min="2688" max="2688" width="19.5703125" style="7" customWidth="1"/>
    <col min="2689" max="2696" width="11" style="7" customWidth="1"/>
    <col min="2697" max="2941" width="9.140625" style="7"/>
    <col min="2942" max="2942" width="20.140625" style="7" customWidth="1"/>
    <col min="2943" max="2943" width="4" style="7" customWidth="1"/>
    <col min="2944" max="2944" width="19.5703125" style="7" customWidth="1"/>
    <col min="2945" max="2952" width="11" style="7" customWidth="1"/>
    <col min="2953" max="3197" width="9.140625" style="7"/>
    <col min="3198" max="3198" width="20.140625" style="7" customWidth="1"/>
    <col min="3199" max="3199" width="4" style="7" customWidth="1"/>
    <col min="3200" max="3200" width="19.5703125" style="7" customWidth="1"/>
    <col min="3201" max="3208" width="11" style="7" customWidth="1"/>
    <col min="3209" max="3453" width="9.140625" style="7"/>
    <col min="3454" max="3454" width="20.140625" style="7" customWidth="1"/>
    <col min="3455" max="3455" width="4" style="7" customWidth="1"/>
    <col min="3456" max="3456" width="19.5703125" style="7" customWidth="1"/>
    <col min="3457" max="3464" width="11" style="7" customWidth="1"/>
    <col min="3465" max="3709" width="9.140625" style="7"/>
    <col min="3710" max="3710" width="20.140625" style="7" customWidth="1"/>
    <col min="3711" max="3711" width="4" style="7" customWidth="1"/>
    <col min="3712" max="3712" width="19.5703125" style="7" customWidth="1"/>
    <col min="3713" max="3720" width="11" style="7" customWidth="1"/>
    <col min="3721" max="3965" width="9.140625" style="7"/>
    <col min="3966" max="3966" width="20.140625" style="7" customWidth="1"/>
    <col min="3967" max="3967" width="4" style="7" customWidth="1"/>
    <col min="3968" max="3968" width="19.5703125" style="7" customWidth="1"/>
    <col min="3969" max="3976" width="11" style="7" customWidth="1"/>
    <col min="3977" max="4221" width="9.140625" style="7"/>
    <col min="4222" max="4222" width="20.140625" style="7" customWidth="1"/>
    <col min="4223" max="4223" width="4" style="7" customWidth="1"/>
    <col min="4224" max="4224" width="19.5703125" style="7" customWidth="1"/>
    <col min="4225" max="4232" width="11" style="7" customWidth="1"/>
    <col min="4233" max="4477" width="9.140625" style="7"/>
    <col min="4478" max="4478" width="20.140625" style="7" customWidth="1"/>
    <col min="4479" max="4479" width="4" style="7" customWidth="1"/>
    <col min="4480" max="4480" width="19.5703125" style="7" customWidth="1"/>
    <col min="4481" max="4488" width="11" style="7" customWidth="1"/>
    <col min="4489" max="4733" width="9.140625" style="7"/>
    <col min="4734" max="4734" width="20.140625" style="7" customWidth="1"/>
    <col min="4735" max="4735" width="4" style="7" customWidth="1"/>
    <col min="4736" max="4736" width="19.5703125" style="7" customWidth="1"/>
    <col min="4737" max="4744" width="11" style="7" customWidth="1"/>
    <col min="4745" max="4989" width="9.140625" style="7"/>
    <col min="4990" max="4990" width="20.140625" style="7" customWidth="1"/>
    <col min="4991" max="4991" width="4" style="7" customWidth="1"/>
    <col min="4992" max="4992" width="19.5703125" style="7" customWidth="1"/>
    <col min="4993" max="5000" width="11" style="7" customWidth="1"/>
    <col min="5001" max="5245" width="9.140625" style="7"/>
    <col min="5246" max="5246" width="20.140625" style="7" customWidth="1"/>
    <col min="5247" max="5247" width="4" style="7" customWidth="1"/>
    <col min="5248" max="5248" width="19.5703125" style="7" customWidth="1"/>
    <col min="5249" max="5256" width="11" style="7" customWidth="1"/>
    <col min="5257" max="5501" width="9.140625" style="7"/>
    <col min="5502" max="5502" width="20.140625" style="7" customWidth="1"/>
    <col min="5503" max="5503" width="4" style="7" customWidth="1"/>
    <col min="5504" max="5504" width="19.5703125" style="7" customWidth="1"/>
    <col min="5505" max="5512" width="11" style="7" customWidth="1"/>
    <col min="5513" max="5757" width="9.140625" style="7"/>
    <col min="5758" max="5758" width="20.140625" style="7" customWidth="1"/>
    <col min="5759" max="5759" width="4" style="7" customWidth="1"/>
    <col min="5760" max="5760" width="19.5703125" style="7" customWidth="1"/>
    <col min="5761" max="5768" width="11" style="7" customWidth="1"/>
    <col min="5769" max="6013" width="9.140625" style="7"/>
    <col min="6014" max="6014" width="20.140625" style="7" customWidth="1"/>
    <col min="6015" max="6015" width="4" style="7" customWidth="1"/>
    <col min="6016" max="6016" width="19.5703125" style="7" customWidth="1"/>
    <col min="6017" max="6024" width="11" style="7" customWidth="1"/>
    <col min="6025" max="6269" width="9.140625" style="7"/>
    <col min="6270" max="6270" width="20.140625" style="7" customWidth="1"/>
    <col min="6271" max="6271" width="4" style="7" customWidth="1"/>
    <col min="6272" max="6272" width="19.5703125" style="7" customWidth="1"/>
    <col min="6273" max="6280" width="11" style="7" customWidth="1"/>
    <col min="6281" max="6525" width="9.140625" style="7"/>
    <col min="6526" max="6526" width="20.140625" style="7" customWidth="1"/>
    <col min="6527" max="6527" width="4" style="7" customWidth="1"/>
    <col min="6528" max="6528" width="19.5703125" style="7" customWidth="1"/>
    <col min="6529" max="6536" width="11" style="7" customWidth="1"/>
    <col min="6537" max="6781" width="9.140625" style="7"/>
    <col min="6782" max="6782" width="20.140625" style="7" customWidth="1"/>
    <col min="6783" max="6783" width="4" style="7" customWidth="1"/>
    <col min="6784" max="6784" width="19.5703125" style="7" customWidth="1"/>
    <col min="6785" max="6792" width="11" style="7" customWidth="1"/>
    <col min="6793" max="7037" width="9.140625" style="7"/>
    <col min="7038" max="7038" width="20.140625" style="7" customWidth="1"/>
    <col min="7039" max="7039" width="4" style="7" customWidth="1"/>
    <col min="7040" max="7040" width="19.5703125" style="7" customWidth="1"/>
    <col min="7041" max="7048" width="11" style="7" customWidth="1"/>
    <col min="7049" max="7293" width="9.140625" style="7"/>
    <col min="7294" max="7294" width="20.140625" style="7" customWidth="1"/>
    <col min="7295" max="7295" width="4" style="7" customWidth="1"/>
    <col min="7296" max="7296" width="19.5703125" style="7" customWidth="1"/>
    <col min="7297" max="7304" width="11" style="7" customWidth="1"/>
    <col min="7305" max="7549" width="9.140625" style="7"/>
    <col min="7550" max="7550" width="20.140625" style="7" customWidth="1"/>
    <col min="7551" max="7551" width="4" style="7" customWidth="1"/>
    <col min="7552" max="7552" width="19.5703125" style="7" customWidth="1"/>
    <col min="7553" max="7560" width="11" style="7" customWidth="1"/>
    <col min="7561" max="7805" width="9.140625" style="7"/>
    <col min="7806" max="7806" width="20.140625" style="7" customWidth="1"/>
    <col min="7807" max="7807" width="4" style="7" customWidth="1"/>
    <col min="7808" max="7808" width="19.5703125" style="7" customWidth="1"/>
    <col min="7809" max="7816" width="11" style="7" customWidth="1"/>
    <col min="7817" max="8061" width="9.140625" style="7"/>
    <col min="8062" max="8062" width="20.140625" style="7" customWidth="1"/>
    <col min="8063" max="8063" width="4" style="7" customWidth="1"/>
    <col min="8064" max="8064" width="19.5703125" style="7" customWidth="1"/>
    <col min="8065" max="8072" width="11" style="7" customWidth="1"/>
    <col min="8073" max="8317" width="9.140625" style="7"/>
    <col min="8318" max="8318" width="20.140625" style="7" customWidth="1"/>
    <col min="8319" max="8319" width="4" style="7" customWidth="1"/>
    <col min="8320" max="8320" width="19.5703125" style="7" customWidth="1"/>
    <col min="8321" max="8328" width="11" style="7" customWidth="1"/>
    <col min="8329" max="8573" width="9.140625" style="7"/>
    <col min="8574" max="8574" width="20.140625" style="7" customWidth="1"/>
    <col min="8575" max="8575" width="4" style="7" customWidth="1"/>
    <col min="8576" max="8576" width="19.5703125" style="7" customWidth="1"/>
    <col min="8577" max="8584" width="11" style="7" customWidth="1"/>
    <col min="8585" max="8829" width="9.140625" style="7"/>
    <col min="8830" max="8830" width="20.140625" style="7" customWidth="1"/>
    <col min="8831" max="8831" width="4" style="7" customWidth="1"/>
    <col min="8832" max="8832" width="19.5703125" style="7" customWidth="1"/>
    <col min="8833" max="8840" width="11" style="7" customWidth="1"/>
    <col min="8841" max="9085" width="9.140625" style="7"/>
    <col min="9086" max="9086" width="20.140625" style="7" customWidth="1"/>
    <col min="9087" max="9087" width="4" style="7" customWidth="1"/>
    <col min="9088" max="9088" width="19.5703125" style="7" customWidth="1"/>
    <col min="9089" max="9096" width="11" style="7" customWidth="1"/>
    <col min="9097" max="9341" width="9.140625" style="7"/>
    <col min="9342" max="9342" width="20.140625" style="7" customWidth="1"/>
    <col min="9343" max="9343" width="4" style="7" customWidth="1"/>
    <col min="9344" max="9344" width="19.5703125" style="7" customWidth="1"/>
    <col min="9345" max="9352" width="11" style="7" customWidth="1"/>
    <col min="9353" max="9597" width="9.140625" style="7"/>
    <col min="9598" max="9598" width="20.140625" style="7" customWidth="1"/>
    <col min="9599" max="9599" width="4" style="7" customWidth="1"/>
    <col min="9600" max="9600" width="19.5703125" style="7" customWidth="1"/>
    <col min="9601" max="9608" width="11" style="7" customWidth="1"/>
    <col min="9609" max="9853" width="9.140625" style="7"/>
    <col min="9854" max="9854" width="20.140625" style="7" customWidth="1"/>
    <col min="9855" max="9855" width="4" style="7" customWidth="1"/>
    <col min="9856" max="9856" width="19.5703125" style="7" customWidth="1"/>
    <col min="9857" max="9864" width="11" style="7" customWidth="1"/>
    <col min="9865" max="10109" width="9.140625" style="7"/>
    <col min="10110" max="10110" width="20.140625" style="7" customWidth="1"/>
    <col min="10111" max="10111" width="4" style="7" customWidth="1"/>
    <col min="10112" max="10112" width="19.5703125" style="7" customWidth="1"/>
    <col min="10113" max="10120" width="11" style="7" customWidth="1"/>
    <col min="10121" max="10365" width="9.140625" style="7"/>
    <col min="10366" max="10366" width="20.140625" style="7" customWidth="1"/>
    <col min="10367" max="10367" width="4" style="7" customWidth="1"/>
    <col min="10368" max="10368" width="19.5703125" style="7" customWidth="1"/>
    <col min="10369" max="10376" width="11" style="7" customWidth="1"/>
    <col min="10377" max="10621" width="9.140625" style="7"/>
    <col min="10622" max="10622" width="20.140625" style="7" customWidth="1"/>
    <col min="10623" max="10623" width="4" style="7" customWidth="1"/>
    <col min="10624" max="10624" width="19.5703125" style="7" customWidth="1"/>
    <col min="10625" max="10632" width="11" style="7" customWidth="1"/>
    <col min="10633" max="10877" width="9.140625" style="7"/>
    <col min="10878" max="10878" width="20.140625" style="7" customWidth="1"/>
    <col min="10879" max="10879" width="4" style="7" customWidth="1"/>
    <col min="10880" max="10880" width="19.5703125" style="7" customWidth="1"/>
    <col min="10881" max="10888" width="11" style="7" customWidth="1"/>
    <col min="10889" max="11133" width="9.140625" style="7"/>
    <col min="11134" max="11134" width="20.140625" style="7" customWidth="1"/>
    <col min="11135" max="11135" width="4" style="7" customWidth="1"/>
    <col min="11136" max="11136" width="19.5703125" style="7" customWidth="1"/>
    <col min="11137" max="11144" width="11" style="7" customWidth="1"/>
    <col min="11145" max="11389" width="9.140625" style="7"/>
    <col min="11390" max="11390" width="20.140625" style="7" customWidth="1"/>
    <col min="11391" max="11391" width="4" style="7" customWidth="1"/>
    <col min="11392" max="11392" width="19.5703125" style="7" customWidth="1"/>
    <col min="11393" max="11400" width="11" style="7" customWidth="1"/>
    <col min="11401" max="11645" width="9.140625" style="7"/>
    <col min="11646" max="11646" width="20.140625" style="7" customWidth="1"/>
    <col min="11647" max="11647" width="4" style="7" customWidth="1"/>
    <col min="11648" max="11648" width="19.5703125" style="7" customWidth="1"/>
    <col min="11649" max="11656" width="11" style="7" customWidth="1"/>
    <col min="11657" max="11901" width="9.140625" style="7"/>
    <col min="11902" max="11902" width="20.140625" style="7" customWidth="1"/>
    <col min="11903" max="11903" width="4" style="7" customWidth="1"/>
    <col min="11904" max="11904" width="19.5703125" style="7" customWidth="1"/>
    <col min="11905" max="11912" width="11" style="7" customWidth="1"/>
    <col min="11913" max="12157" width="9.140625" style="7"/>
    <col min="12158" max="12158" width="20.140625" style="7" customWidth="1"/>
    <col min="12159" max="12159" width="4" style="7" customWidth="1"/>
    <col min="12160" max="12160" width="19.5703125" style="7" customWidth="1"/>
    <col min="12161" max="12168" width="11" style="7" customWidth="1"/>
    <col min="12169" max="12413" width="9.140625" style="7"/>
    <col min="12414" max="12414" width="20.140625" style="7" customWidth="1"/>
    <col min="12415" max="12415" width="4" style="7" customWidth="1"/>
    <col min="12416" max="12416" width="19.5703125" style="7" customWidth="1"/>
    <col min="12417" max="12424" width="11" style="7" customWidth="1"/>
    <col min="12425" max="12669" width="9.140625" style="7"/>
    <col min="12670" max="12670" width="20.140625" style="7" customWidth="1"/>
    <col min="12671" max="12671" width="4" style="7" customWidth="1"/>
    <col min="12672" max="12672" width="19.5703125" style="7" customWidth="1"/>
    <col min="12673" max="12680" width="11" style="7" customWidth="1"/>
    <col min="12681" max="12925" width="9.140625" style="7"/>
    <col min="12926" max="12926" width="20.140625" style="7" customWidth="1"/>
    <col min="12927" max="12927" width="4" style="7" customWidth="1"/>
    <col min="12928" max="12928" width="19.5703125" style="7" customWidth="1"/>
    <col min="12929" max="12936" width="11" style="7" customWidth="1"/>
    <col min="12937" max="13181" width="9.140625" style="7"/>
    <col min="13182" max="13182" width="20.140625" style="7" customWidth="1"/>
    <col min="13183" max="13183" width="4" style="7" customWidth="1"/>
    <col min="13184" max="13184" width="19.5703125" style="7" customWidth="1"/>
    <col min="13185" max="13192" width="11" style="7" customWidth="1"/>
    <col min="13193" max="13437" width="9.140625" style="7"/>
    <col min="13438" max="13438" width="20.140625" style="7" customWidth="1"/>
    <col min="13439" max="13439" width="4" style="7" customWidth="1"/>
    <col min="13440" max="13440" width="19.5703125" style="7" customWidth="1"/>
    <col min="13441" max="13448" width="11" style="7" customWidth="1"/>
    <col min="13449" max="13693" width="9.140625" style="7"/>
    <col min="13694" max="13694" width="20.140625" style="7" customWidth="1"/>
    <col min="13695" max="13695" width="4" style="7" customWidth="1"/>
    <col min="13696" max="13696" width="19.5703125" style="7" customWidth="1"/>
    <col min="13697" max="13704" width="11" style="7" customWidth="1"/>
    <col min="13705" max="13949" width="9.140625" style="7"/>
    <col min="13950" max="13950" width="20.140625" style="7" customWidth="1"/>
    <col min="13951" max="13951" width="4" style="7" customWidth="1"/>
    <col min="13952" max="13952" width="19.5703125" style="7" customWidth="1"/>
    <col min="13953" max="13960" width="11" style="7" customWidth="1"/>
    <col min="13961" max="14205" width="9.140625" style="7"/>
    <col min="14206" max="14206" width="20.140625" style="7" customWidth="1"/>
    <col min="14207" max="14207" width="4" style="7" customWidth="1"/>
    <col min="14208" max="14208" width="19.5703125" style="7" customWidth="1"/>
    <col min="14209" max="14216" width="11" style="7" customWidth="1"/>
    <col min="14217" max="14461" width="9.140625" style="7"/>
    <col min="14462" max="14462" width="20.140625" style="7" customWidth="1"/>
    <col min="14463" max="14463" width="4" style="7" customWidth="1"/>
    <col min="14464" max="14464" width="19.5703125" style="7" customWidth="1"/>
    <col min="14465" max="14472" width="11" style="7" customWidth="1"/>
    <col min="14473" max="14717" width="9.140625" style="7"/>
    <col min="14718" max="14718" width="20.140625" style="7" customWidth="1"/>
    <col min="14719" max="14719" width="4" style="7" customWidth="1"/>
    <col min="14720" max="14720" width="19.5703125" style="7" customWidth="1"/>
    <col min="14721" max="14728" width="11" style="7" customWidth="1"/>
    <col min="14729" max="14973" width="9.140625" style="7"/>
    <col min="14974" max="14974" width="20.140625" style="7" customWidth="1"/>
    <col min="14975" max="14975" width="4" style="7" customWidth="1"/>
    <col min="14976" max="14976" width="19.5703125" style="7" customWidth="1"/>
    <col min="14977" max="14984" width="11" style="7" customWidth="1"/>
    <col min="14985" max="15229" width="9.140625" style="7"/>
    <col min="15230" max="15230" width="20.140625" style="7" customWidth="1"/>
    <col min="15231" max="15231" width="4" style="7" customWidth="1"/>
    <col min="15232" max="15232" width="19.5703125" style="7" customWidth="1"/>
    <col min="15233" max="15240" width="11" style="7" customWidth="1"/>
    <col min="15241" max="15485" width="9.140625" style="7"/>
    <col min="15486" max="15486" width="20.140625" style="7" customWidth="1"/>
    <col min="15487" max="15487" width="4" style="7" customWidth="1"/>
    <col min="15488" max="15488" width="19.5703125" style="7" customWidth="1"/>
    <col min="15489" max="15496" width="11" style="7" customWidth="1"/>
    <col min="15497" max="15741" width="9.140625" style="7"/>
    <col min="15742" max="15742" width="20.140625" style="7" customWidth="1"/>
    <col min="15743" max="15743" width="4" style="7" customWidth="1"/>
    <col min="15744" max="15744" width="19.5703125" style="7" customWidth="1"/>
    <col min="15745" max="15752" width="11" style="7" customWidth="1"/>
    <col min="15753" max="15997" width="9.140625" style="7"/>
    <col min="15998" max="15998" width="20.140625" style="7" customWidth="1"/>
    <col min="15999" max="15999" width="4" style="7" customWidth="1"/>
    <col min="16000" max="16000" width="19.5703125" style="7" customWidth="1"/>
    <col min="16001" max="16008" width="11" style="7" customWidth="1"/>
    <col min="16009" max="16384" width="9.140625" style="7"/>
  </cols>
  <sheetData>
    <row r="1" spans="1:3" ht="30" customHeight="1" x14ac:dyDescent="0.25">
      <c r="A1" s="641" t="s">
        <v>161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36">
        <f>SUM(B7:B21)</f>
        <v>81900290</v>
      </c>
      <c r="C5" s="436">
        <f>SUM(C7:C21)</f>
        <v>38648270.910000004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579" t="s">
        <v>8</v>
      </c>
      <c r="B7" s="602">
        <v>26135000</v>
      </c>
      <c r="C7" s="606">
        <v>11315478.32</v>
      </c>
    </row>
    <row r="8" spans="1:3" s="12" customFormat="1" ht="23.25" x14ac:dyDescent="0.25">
      <c r="A8" s="579" t="s">
        <v>76</v>
      </c>
      <c r="B8" s="602">
        <v>72170</v>
      </c>
      <c r="C8" s="606">
        <v>18836.22</v>
      </c>
    </row>
    <row r="9" spans="1:3" s="12" customFormat="1" x14ac:dyDescent="0.25">
      <c r="A9" s="579" t="s">
        <v>13</v>
      </c>
      <c r="B9" s="602">
        <v>706146</v>
      </c>
      <c r="C9" s="606">
        <v>0</v>
      </c>
    </row>
    <row r="10" spans="1:3" s="12" customFormat="1" x14ac:dyDescent="0.25">
      <c r="A10" s="579" t="s">
        <v>9</v>
      </c>
      <c r="B10" s="602">
        <v>7914530</v>
      </c>
      <c r="C10" s="606">
        <v>3372139.41</v>
      </c>
    </row>
    <row r="11" spans="1:3" s="12" customFormat="1" x14ac:dyDescent="0.25">
      <c r="A11" s="579" t="s">
        <v>10</v>
      </c>
      <c r="B11" s="602">
        <v>139900</v>
      </c>
      <c r="C11" s="606">
        <v>42617.2</v>
      </c>
    </row>
    <row r="12" spans="1:3" s="12" customFormat="1" x14ac:dyDescent="0.25">
      <c r="A12" s="579" t="s">
        <v>15</v>
      </c>
      <c r="B12" s="602">
        <v>201000</v>
      </c>
      <c r="C12" s="606">
        <v>86694.8</v>
      </c>
    </row>
    <row r="13" spans="1:3" s="12" customFormat="1" ht="23.25" x14ac:dyDescent="0.25">
      <c r="A13" s="579" t="s">
        <v>14</v>
      </c>
      <c r="B13" s="602"/>
      <c r="C13" s="606"/>
    </row>
    <row r="14" spans="1:3" s="12" customFormat="1" x14ac:dyDescent="0.25">
      <c r="A14" s="579" t="s">
        <v>16</v>
      </c>
      <c r="B14" s="602">
        <v>0</v>
      </c>
      <c r="C14" s="606">
        <v>0</v>
      </c>
    </row>
    <row r="15" spans="1:3" s="12" customFormat="1" x14ac:dyDescent="0.25">
      <c r="A15" s="579" t="s">
        <v>11</v>
      </c>
      <c r="B15" s="602">
        <v>22690070</v>
      </c>
      <c r="C15" s="606">
        <v>10661821.85</v>
      </c>
    </row>
    <row r="16" spans="1:3" s="12" customFormat="1" x14ac:dyDescent="0.25">
      <c r="A16" s="579" t="s">
        <v>12</v>
      </c>
      <c r="B16" s="602">
        <v>17393587</v>
      </c>
      <c r="C16" s="606">
        <v>9303804.7899999991</v>
      </c>
    </row>
    <row r="17" spans="1:3" s="12" customFormat="1" ht="30" customHeight="1" x14ac:dyDescent="0.25">
      <c r="A17" s="579" t="s">
        <v>77</v>
      </c>
      <c r="B17" s="602">
        <v>98000</v>
      </c>
      <c r="C17" s="606">
        <v>20247.18</v>
      </c>
    </row>
    <row r="18" spans="1:3" s="12" customFormat="1" x14ac:dyDescent="0.25">
      <c r="A18" s="579" t="s">
        <v>156</v>
      </c>
      <c r="B18" s="602">
        <v>0</v>
      </c>
      <c r="C18" s="606">
        <v>0</v>
      </c>
    </row>
    <row r="19" spans="1:3" s="12" customFormat="1" x14ac:dyDescent="0.25">
      <c r="A19" s="580" t="s">
        <v>5</v>
      </c>
      <c r="B19" s="602">
        <v>75500</v>
      </c>
      <c r="C19" s="606">
        <v>24933.14</v>
      </c>
    </row>
    <row r="20" spans="1:3" s="12" customFormat="1" ht="25.5" x14ac:dyDescent="0.25">
      <c r="A20" s="580" t="s">
        <v>6</v>
      </c>
      <c r="B20" s="602">
        <v>676000</v>
      </c>
      <c r="C20" s="606">
        <v>417366</v>
      </c>
    </row>
    <row r="21" spans="1:3" s="12" customFormat="1" ht="25.5" x14ac:dyDescent="0.25">
      <c r="A21" s="580" t="s">
        <v>7</v>
      </c>
      <c r="B21" s="602">
        <v>5798387</v>
      </c>
      <c r="C21" s="606">
        <v>3384332</v>
      </c>
    </row>
    <row r="22" spans="1:3" s="12" customFormat="1" x14ac:dyDescent="0.25">
      <c r="A22" s="272"/>
      <c r="B22" s="469"/>
      <c r="C22" s="469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36">
        <f>SUM(B28:B41)</f>
        <v>74633954.329999998</v>
      </c>
      <c r="C26" s="436">
        <f>SUM(C28:C41)</f>
        <v>32319382.919999994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579" t="s">
        <v>8</v>
      </c>
      <c r="B28" s="602">
        <v>35971831</v>
      </c>
      <c r="C28" s="607">
        <v>15325093.25</v>
      </c>
    </row>
    <row r="29" spans="1:3" s="12" customFormat="1" x14ac:dyDescent="0.25">
      <c r="A29" s="579" t="s">
        <v>13</v>
      </c>
      <c r="B29" s="602">
        <v>24000</v>
      </c>
      <c r="C29" s="607"/>
    </row>
    <row r="30" spans="1:3" s="12" customFormat="1" x14ac:dyDescent="0.25">
      <c r="A30" s="579" t="s">
        <v>9</v>
      </c>
      <c r="B30" s="602">
        <v>10845469</v>
      </c>
      <c r="C30" s="607">
        <v>4580216.76</v>
      </c>
    </row>
    <row r="31" spans="1:3" s="12" customFormat="1" x14ac:dyDescent="0.25">
      <c r="A31" s="579" t="s">
        <v>81</v>
      </c>
      <c r="B31" s="602">
        <v>41000</v>
      </c>
      <c r="C31" s="607">
        <v>26376.48</v>
      </c>
    </row>
    <row r="32" spans="1:3" s="12" customFormat="1" x14ac:dyDescent="0.25">
      <c r="A32" s="579" t="s">
        <v>10</v>
      </c>
      <c r="B32" s="602">
        <v>193755</v>
      </c>
      <c r="C32" s="607">
        <v>70819.72</v>
      </c>
    </row>
    <row r="33" spans="1:3" s="12" customFormat="1" ht="23.25" x14ac:dyDescent="0.25">
      <c r="A33" s="579" t="s">
        <v>14</v>
      </c>
      <c r="B33" s="602">
        <v>95000</v>
      </c>
      <c r="C33" s="607">
        <v>3500</v>
      </c>
    </row>
    <row r="34" spans="1:3" s="12" customFormat="1" x14ac:dyDescent="0.25">
      <c r="A34" s="579" t="s">
        <v>18</v>
      </c>
      <c r="B34" s="602">
        <v>736100</v>
      </c>
      <c r="C34" s="607">
        <v>321868.02</v>
      </c>
    </row>
    <row r="35" spans="1:3" s="12" customFormat="1" x14ac:dyDescent="0.25">
      <c r="A35" s="579" t="s">
        <v>11</v>
      </c>
      <c r="B35" s="602">
        <v>1341380</v>
      </c>
      <c r="C35" s="607">
        <v>122068.15</v>
      </c>
    </row>
    <row r="36" spans="1:3" s="12" customFormat="1" x14ac:dyDescent="0.25">
      <c r="A36" s="579" t="s">
        <v>12</v>
      </c>
      <c r="B36" s="602">
        <v>3518493.5</v>
      </c>
      <c r="C36" s="602">
        <v>1031193.2</v>
      </c>
    </row>
    <row r="37" spans="1:3" s="12" customFormat="1" x14ac:dyDescent="0.25">
      <c r="A37" s="579" t="s">
        <v>72</v>
      </c>
      <c r="B37" s="602">
        <v>232550</v>
      </c>
      <c r="C37" s="602">
        <v>27659.95</v>
      </c>
    </row>
    <row r="38" spans="1:3" s="12" customFormat="1" x14ac:dyDescent="0.25">
      <c r="A38" s="579"/>
      <c r="B38" s="602"/>
      <c r="C38" s="602"/>
    </row>
    <row r="39" spans="1:3" s="12" customFormat="1" x14ac:dyDescent="0.25">
      <c r="A39" s="580" t="s">
        <v>5</v>
      </c>
      <c r="B39" s="602">
        <v>1030500</v>
      </c>
      <c r="C39" s="602">
        <v>757552</v>
      </c>
    </row>
    <row r="40" spans="1:3" s="12" customFormat="1" ht="25.5" x14ac:dyDescent="0.25">
      <c r="A40" s="580" t="s">
        <v>6</v>
      </c>
      <c r="B40" s="602">
        <v>8751361.3300000001</v>
      </c>
      <c r="C40" s="602">
        <v>6948303.8399999999</v>
      </c>
    </row>
    <row r="41" spans="1:3" s="12" customFormat="1" ht="25.5" x14ac:dyDescent="0.25">
      <c r="A41" s="580" t="s">
        <v>7</v>
      </c>
      <c r="B41" s="602">
        <v>11852514.5</v>
      </c>
      <c r="C41" s="602">
        <v>3104731.55</v>
      </c>
    </row>
    <row r="42" spans="1:3" s="12" customFormat="1" x14ac:dyDescent="0.25">
      <c r="A42" s="14"/>
      <c r="B42" s="570"/>
      <c r="C42" s="570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75587947</v>
      </c>
      <c r="C45" s="8">
        <f>SUM(C47:C60)</f>
        <v>33921802.369999997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579" t="s">
        <v>8</v>
      </c>
      <c r="B47" s="602">
        <v>30455785</v>
      </c>
      <c r="C47" s="608">
        <v>10616650.710000001</v>
      </c>
    </row>
    <row r="48" spans="1:3" s="12" customFormat="1" x14ac:dyDescent="0.25">
      <c r="A48" s="579" t="s">
        <v>79</v>
      </c>
      <c r="B48" s="602">
        <v>0</v>
      </c>
      <c r="C48" s="608">
        <v>0</v>
      </c>
    </row>
    <row r="49" spans="1:3" s="12" customFormat="1" x14ac:dyDescent="0.25">
      <c r="A49" s="579" t="s">
        <v>9</v>
      </c>
      <c r="B49" s="602">
        <v>9197645</v>
      </c>
      <c r="C49" s="608">
        <v>3190216.05</v>
      </c>
    </row>
    <row r="50" spans="1:3" s="12" customFormat="1" x14ac:dyDescent="0.25">
      <c r="A50" s="579" t="s">
        <v>10</v>
      </c>
      <c r="B50" s="602">
        <v>153000</v>
      </c>
      <c r="C50" s="608">
        <v>35891.69</v>
      </c>
    </row>
    <row r="51" spans="1:3" s="12" customFormat="1" x14ac:dyDescent="0.25">
      <c r="A51" s="579" t="s">
        <v>44</v>
      </c>
      <c r="B51" s="602">
        <v>0</v>
      </c>
      <c r="C51" s="608">
        <v>0</v>
      </c>
    </row>
    <row r="52" spans="1:3" s="12" customFormat="1" x14ac:dyDescent="0.25">
      <c r="A52" s="579" t="s">
        <v>15</v>
      </c>
      <c r="B52" s="602">
        <v>230700</v>
      </c>
      <c r="C52" s="608">
        <v>140292.84</v>
      </c>
    </row>
    <row r="53" spans="1:3" s="12" customFormat="1" x14ac:dyDescent="0.25">
      <c r="A53" s="579" t="s">
        <v>11</v>
      </c>
      <c r="B53" s="602">
        <v>437000</v>
      </c>
      <c r="C53" s="608">
        <v>146310</v>
      </c>
    </row>
    <row r="54" spans="1:3" s="12" customFormat="1" x14ac:dyDescent="0.25">
      <c r="A54" s="579" t="s">
        <v>12</v>
      </c>
      <c r="B54" s="602">
        <v>7415505</v>
      </c>
      <c r="C54" s="608">
        <v>736862.02</v>
      </c>
    </row>
    <row r="55" spans="1:3" s="12" customFormat="1" x14ac:dyDescent="0.25">
      <c r="A55" s="579" t="s">
        <v>72</v>
      </c>
      <c r="B55" s="602">
        <v>60149</v>
      </c>
      <c r="C55" s="608">
        <v>58570.11</v>
      </c>
    </row>
    <row r="56" spans="1:3" s="12" customFormat="1" x14ac:dyDescent="0.25">
      <c r="A56" s="579" t="s">
        <v>99</v>
      </c>
      <c r="B56" s="602">
        <v>0</v>
      </c>
      <c r="C56" s="608">
        <v>0</v>
      </c>
    </row>
    <row r="57" spans="1:3" s="12" customFormat="1" ht="23.25" x14ac:dyDescent="0.25">
      <c r="A57" s="579" t="s">
        <v>80</v>
      </c>
      <c r="B57" s="602">
        <v>50000</v>
      </c>
      <c r="C57" s="608">
        <v>9088.59</v>
      </c>
    </row>
    <row r="58" spans="1:3" s="12" customFormat="1" x14ac:dyDescent="0.25">
      <c r="A58" s="580" t="s">
        <v>5</v>
      </c>
      <c r="B58" s="602">
        <v>0</v>
      </c>
      <c r="C58" s="608"/>
    </row>
    <row r="59" spans="1:3" s="12" customFormat="1" ht="25.5" x14ac:dyDescent="0.25">
      <c r="A59" s="580" t="s">
        <v>6</v>
      </c>
      <c r="B59" s="602">
        <v>19612579</v>
      </c>
      <c r="C59" s="608">
        <v>17503649</v>
      </c>
    </row>
    <row r="60" spans="1:3" s="12" customFormat="1" ht="25.5" x14ac:dyDescent="0.25">
      <c r="A60" s="580" t="s">
        <v>7</v>
      </c>
      <c r="B60" s="602">
        <v>7975584</v>
      </c>
      <c r="C60" s="608">
        <v>1484271.36</v>
      </c>
    </row>
    <row r="61" spans="1:3" s="12" customFormat="1" x14ac:dyDescent="0.25">
      <c r="A61" s="10"/>
      <c r="B61" s="548"/>
      <c r="C61" s="548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36">
        <f>SUM(B66:B78)</f>
        <v>36467045.670000002</v>
      </c>
      <c r="C64" s="436">
        <f>SUM(C66:C78)</f>
        <v>16706655.439999998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579" t="s">
        <v>8</v>
      </c>
      <c r="B66" s="602">
        <v>11909955</v>
      </c>
      <c r="C66" s="608">
        <v>5765446.3200000003</v>
      </c>
    </row>
    <row r="67" spans="1:3" s="12" customFormat="1" x14ac:dyDescent="0.25">
      <c r="A67" s="579" t="s">
        <v>13</v>
      </c>
      <c r="B67" s="602">
        <v>80000</v>
      </c>
      <c r="C67" s="608">
        <v>900</v>
      </c>
    </row>
    <row r="68" spans="1:3" s="12" customFormat="1" x14ac:dyDescent="0.25">
      <c r="A68" s="579" t="s">
        <v>9</v>
      </c>
      <c r="B68" s="602">
        <v>3561745</v>
      </c>
      <c r="C68" s="608">
        <v>1733971.6</v>
      </c>
    </row>
    <row r="69" spans="1:3" s="12" customFormat="1" x14ac:dyDescent="0.25">
      <c r="A69" s="579" t="s">
        <v>10</v>
      </c>
      <c r="B69" s="602">
        <v>68840</v>
      </c>
      <c r="C69" s="608">
        <v>15458.96</v>
      </c>
    </row>
    <row r="70" spans="1:3" s="12" customFormat="1" ht="23.25" x14ac:dyDescent="0.25">
      <c r="A70" s="579" t="s">
        <v>14</v>
      </c>
      <c r="B70" s="602">
        <v>0</v>
      </c>
      <c r="C70" s="608"/>
    </row>
    <row r="71" spans="1:3" s="12" customFormat="1" x14ac:dyDescent="0.25">
      <c r="A71" s="579" t="s">
        <v>21</v>
      </c>
      <c r="B71" s="602">
        <v>150000</v>
      </c>
      <c r="C71" s="608">
        <v>56564.54</v>
      </c>
    </row>
    <row r="72" spans="1:3" s="12" customFormat="1" x14ac:dyDescent="0.25">
      <c r="A72" s="579" t="s">
        <v>11</v>
      </c>
      <c r="B72" s="602">
        <v>1626095</v>
      </c>
      <c r="C72" s="608">
        <v>152041.38</v>
      </c>
    </row>
    <row r="73" spans="1:3" s="12" customFormat="1" x14ac:dyDescent="0.25">
      <c r="A73" s="579" t="s">
        <v>12</v>
      </c>
      <c r="B73" s="602">
        <v>2415424</v>
      </c>
      <c r="C73" s="608">
        <v>243267</v>
      </c>
    </row>
    <row r="74" spans="1:3" s="12" customFormat="1" x14ac:dyDescent="0.25">
      <c r="A74" s="579" t="s">
        <v>135</v>
      </c>
      <c r="B74" s="602">
        <v>35000</v>
      </c>
      <c r="C74" s="608">
        <v>0</v>
      </c>
    </row>
    <row r="75" spans="1:3" s="12" customFormat="1" x14ac:dyDescent="0.25">
      <c r="A75" s="579" t="s">
        <v>72</v>
      </c>
      <c r="B75" s="602">
        <v>63349.94</v>
      </c>
      <c r="C75" s="608">
        <v>48350.85</v>
      </c>
    </row>
    <row r="76" spans="1:3" s="12" customFormat="1" x14ac:dyDescent="0.25">
      <c r="A76" s="580" t="s">
        <v>5</v>
      </c>
      <c r="B76" s="602">
        <v>14400</v>
      </c>
      <c r="C76" s="608">
        <v>5000</v>
      </c>
    </row>
    <row r="77" spans="1:3" s="12" customFormat="1" ht="25.5" x14ac:dyDescent="0.25">
      <c r="A77" s="580" t="s">
        <v>6</v>
      </c>
      <c r="B77" s="602">
        <v>6040668.6699999999</v>
      </c>
      <c r="C77" s="608">
        <v>4323049.07</v>
      </c>
    </row>
    <row r="78" spans="1:3" s="12" customFormat="1" ht="25.5" x14ac:dyDescent="0.25">
      <c r="A78" s="580" t="s">
        <v>7</v>
      </c>
      <c r="B78" s="602">
        <v>10501568.060000001</v>
      </c>
      <c r="C78" s="608">
        <v>4362605.72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36">
        <f>SUM(B84:B97)</f>
        <v>72361600</v>
      </c>
      <c r="C82" s="436">
        <f>SUM(C84:C97)</f>
        <v>25144044.910000004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579" t="s">
        <v>8</v>
      </c>
      <c r="B84" s="612">
        <v>29187250</v>
      </c>
      <c r="C84" s="611">
        <v>7685682.9500000002</v>
      </c>
    </row>
    <row r="85" spans="1:3" s="12" customFormat="1" x14ac:dyDescent="0.25">
      <c r="A85" s="579" t="s">
        <v>13</v>
      </c>
      <c r="B85" s="609">
        <v>3000</v>
      </c>
      <c r="C85" s="609">
        <v>300</v>
      </c>
    </row>
    <row r="86" spans="1:3" s="12" customFormat="1" x14ac:dyDescent="0.25">
      <c r="A86" s="579" t="s">
        <v>9</v>
      </c>
      <c r="B86" s="610">
        <v>8814450</v>
      </c>
      <c r="C86" s="612">
        <v>2307782.36</v>
      </c>
    </row>
    <row r="87" spans="1:3" s="12" customFormat="1" x14ac:dyDescent="0.25">
      <c r="A87" s="579" t="s">
        <v>10</v>
      </c>
      <c r="B87" s="609">
        <v>23000</v>
      </c>
      <c r="C87" s="612">
        <v>9894.7999999999993</v>
      </c>
    </row>
    <row r="88" spans="1:3" s="12" customFormat="1" ht="23.25" x14ac:dyDescent="0.25">
      <c r="A88" s="579" t="s">
        <v>14</v>
      </c>
      <c r="B88" s="609">
        <v>70000</v>
      </c>
      <c r="C88" s="612">
        <v>38274</v>
      </c>
    </row>
    <row r="89" spans="1:3" s="12" customFormat="1" x14ac:dyDescent="0.25">
      <c r="A89" s="579" t="s">
        <v>21</v>
      </c>
      <c r="B89" s="609">
        <v>336000</v>
      </c>
      <c r="C89" s="612">
        <v>42014.16</v>
      </c>
    </row>
    <row r="90" spans="1:3" s="12" customFormat="1" x14ac:dyDescent="0.25">
      <c r="A90" s="579" t="s">
        <v>11</v>
      </c>
      <c r="B90" s="609">
        <v>120000</v>
      </c>
      <c r="C90" s="612">
        <v>6341</v>
      </c>
    </row>
    <row r="91" spans="1:3" s="12" customFormat="1" x14ac:dyDescent="0.25">
      <c r="A91" s="579" t="s">
        <v>73</v>
      </c>
      <c r="B91" s="609">
        <v>50000</v>
      </c>
      <c r="C91" s="612">
        <v>48751.62</v>
      </c>
    </row>
    <row r="92" spans="1:3" s="12" customFormat="1" x14ac:dyDescent="0.25">
      <c r="A92" s="579" t="s">
        <v>12</v>
      </c>
      <c r="B92" s="609">
        <v>7487200</v>
      </c>
      <c r="C92" s="612">
        <v>2623405.1</v>
      </c>
    </row>
    <row r="93" spans="1:3" s="12" customFormat="1" x14ac:dyDescent="0.25">
      <c r="A93" s="579" t="s">
        <v>72</v>
      </c>
      <c r="B93" s="609">
        <v>95000</v>
      </c>
      <c r="C93" s="612">
        <v>79789.64</v>
      </c>
    </row>
    <row r="94" spans="1:3" s="12" customFormat="1" x14ac:dyDescent="0.25">
      <c r="A94" s="579" t="s">
        <v>94</v>
      </c>
      <c r="B94" s="609"/>
      <c r="C94" s="612"/>
    </row>
    <row r="95" spans="1:3" s="12" customFormat="1" x14ac:dyDescent="0.25">
      <c r="A95" s="580" t="s">
        <v>5</v>
      </c>
      <c r="B95" s="609">
        <v>532000</v>
      </c>
      <c r="C95" s="612">
        <v>55929</v>
      </c>
    </row>
    <row r="96" spans="1:3" s="12" customFormat="1" ht="25.5" x14ac:dyDescent="0.25">
      <c r="A96" s="580" t="s">
        <v>6</v>
      </c>
      <c r="B96" s="613">
        <v>8851628</v>
      </c>
      <c r="C96" s="612">
        <v>5268678</v>
      </c>
    </row>
    <row r="97" spans="1:3" s="12" customFormat="1" ht="25.5" x14ac:dyDescent="0.25">
      <c r="A97" s="580" t="s">
        <v>7</v>
      </c>
      <c r="B97" s="614">
        <v>16792072</v>
      </c>
      <c r="C97" s="612">
        <v>6977202.2800000003</v>
      </c>
    </row>
    <row r="98" spans="1:3" s="12" customFormat="1" x14ac:dyDescent="0.25">
      <c r="A98" s="14"/>
      <c r="B98" s="592"/>
      <c r="C98" s="592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36">
        <f>SUM(B103:B114)</f>
        <v>58400266</v>
      </c>
      <c r="C101" s="436">
        <f>SUM(C103:C114)</f>
        <v>24197036.780000005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579" t="s">
        <v>8</v>
      </c>
      <c r="B103" s="602">
        <v>30259000</v>
      </c>
      <c r="C103" s="615">
        <v>13462335.17</v>
      </c>
    </row>
    <row r="104" spans="1:3" s="12" customFormat="1" x14ac:dyDescent="0.25">
      <c r="A104" s="579" t="s">
        <v>13</v>
      </c>
      <c r="B104" s="602">
        <v>9000</v>
      </c>
      <c r="C104" s="615">
        <v>0</v>
      </c>
    </row>
    <row r="105" spans="1:3" s="12" customFormat="1" x14ac:dyDescent="0.25">
      <c r="A105" s="579" t="s">
        <v>9</v>
      </c>
      <c r="B105" s="602">
        <v>9109200</v>
      </c>
      <c r="C105" s="615">
        <v>4028816.67</v>
      </c>
    </row>
    <row r="106" spans="1:3" s="12" customFormat="1" x14ac:dyDescent="0.25">
      <c r="A106" s="579" t="s">
        <v>10</v>
      </c>
      <c r="B106" s="602">
        <v>336328</v>
      </c>
      <c r="C106" s="615">
        <v>67794.14</v>
      </c>
    </row>
    <row r="107" spans="1:3" s="12" customFormat="1" ht="23.25" x14ac:dyDescent="0.25">
      <c r="A107" s="579" t="s">
        <v>49</v>
      </c>
      <c r="B107" s="602">
        <v>130000</v>
      </c>
      <c r="C107" s="615">
        <v>0</v>
      </c>
    </row>
    <row r="108" spans="1:3" s="12" customFormat="1" x14ac:dyDescent="0.25">
      <c r="A108" s="579" t="s">
        <v>21</v>
      </c>
      <c r="B108" s="602">
        <v>662252</v>
      </c>
      <c r="C108" s="615">
        <v>318913.87</v>
      </c>
    </row>
    <row r="109" spans="1:3" s="12" customFormat="1" x14ac:dyDescent="0.25">
      <c r="A109" s="579" t="s">
        <v>11</v>
      </c>
      <c r="B109" s="602">
        <v>936220</v>
      </c>
      <c r="C109" s="615">
        <v>25665</v>
      </c>
    </row>
    <row r="110" spans="1:3" s="12" customFormat="1" x14ac:dyDescent="0.25">
      <c r="A110" s="579" t="s">
        <v>12</v>
      </c>
      <c r="B110" s="602">
        <v>3345442</v>
      </c>
      <c r="C110" s="616">
        <v>511399.94</v>
      </c>
    </row>
    <row r="111" spans="1:3" s="12" customFormat="1" x14ac:dyDescent="0.25">
      <c r="A111" s="579" t="s">
        <v>72</v>
      </c>
      <c r="B111" s="601">
        <v>170000</v>
      </c>
      <c r="C111" s="616">
        <v>36051.78</v>
      </c>
    </row>
    <row r="112" spans="1:3" s="12" customFormat="1" x14ac:dyDescent="0.25">
      <c r="A112" s="580" t="s">
        <v>5</v>
      </c>
      <c r="B112" s="601">
        <v>601553</v>
      </c>
      <c r="C112" s="616">
        <v>47717</v>
      </c>
    </row>
    <row r="113" spans="1:3" s="12" customFormat="1" ht="14.25" customHeight="1" x14ac:dyDescent="0.25">
      <c r="A113" s="580" t="s">
        <v>6</v>
      </c>
      <c r="B113" s="601">
        <v>4636600</v>
      </c>
      <c r="C113" s="615">
        <v>3945920</v>
      </c>
    </row>
    <row r="114" spans="1:3" s="12" customFormat="1" ht="25.5" x14ac:dyDescent="0.25">
      <c r="A114" s="580" t="s">
        <v>7</v>
      </c>
      <c r="B114" s="601">
        <v>8204671</v>
      </c>
      <c r="C114" s="617">
        <v>1752423.21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65884210</v>
      </c>
      <c r="C118" s="8">
        <f>SUM(C120:C132)</f>
        <v>22323222.790000003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570">
        <v>36170150</v>
      </c>
      <c r="C120" s="570">
        <v>13895522.9</v>
      </c>
    </row>
    <row r="121" spans="1:3" s="12" customFormat="1" x14ac:dyDescent="0.25">
      <c r="A121" s="13" t="s">
        <v>13</v>
      </c>
      <c r="B121" s="570">
        <v>35000</v>
      </c>
      <c r="C121" s="570">
        <v>20660.13</v>
      </c>
    </row>
    <row r="122" spans="1:3" s="12" customFormat="1" x14ac:dyDescent="0.25">
      <c r="A122" s="13" t="s">
        <v>111</v>
      </c>
      <c r="B122" s="570"/>
      <c r="C122" s="570"/>
    </row>
    <row r="123" spans="1:3" s="12" customFormat="1" x14ac:dyDescent="0.25">
      <c r="A123" s="13" t="s">
        <v>9</v>
      </c>
      <c r="B123" s="570">
        <v>10923150</v>
      </c>
      <c r="C123" s="570">
        <v>4129767.87</v>
      </c>
    </row>
    <row r="124" spans="1:3" s="12" customFormat="1" x14ac:dyDescent="0.25">
      <c r="A124" s="13" t="s">
        <v>10</v>
      </c>
      <c r="B124" s="570">
        <v>165000</v>
      </c>
      <c r="C124" s="570">
        <v>47556.740000000005</v>
      </c>
    </row>
    <row r="125" spans="1:3" s="12" customFormat="1" ht="23.25" x14ac:dyDescent="0.25">
      <c r="A125" s="13" t="s">
        <v>14</v>
      </c>
      <c r="B125" s="570">
        <v>120000</v>
      </c>
      <c r="C125" s="570">
        <v>60000</v>
      </c>
    </row>
    <row r="126" spans="1:3" s="12" customFormat="1" x14ac:dyDescent="0.25">
      <c r="A126" s="13" t="s">
        <v>21</v>
      </c>
      <c r="B126" s="570">
        <v>369000</v>
      </c>
      <c r="C126" s="570">
        <v>111804.37</v>
      </c>
    </row>
    <row r="127" spans="1:3" s="12" customFormat="1" x14ac:dyDescent="0.25">
      <c r="A127" s="13" t="s">
        <v>11</v>
      </c>
      <c r="B127" s="570">
        <v>320000</v>
      </c>
      <c r="C127" s="570">
        <v>46550</v>
      </c>
    </row>
    <row r="128" spans="1:3" s="12" customFormat="1" x14ac:dyDescent="0.25">
      <c r="A128" s="13" t="s">
        <v>12</v>
      </c>
      <c r="B128" s="570">
        <v>3881900</v>
      </c>
      <c r="C128" s="570">
        <v>352093.78</v>
      </c>
    </row>
    <row r="129" spans="1:3" s="12" customFormat="1" x14ac:dyDescent="0.25">
      <c r="A129" s="13" t="s">
        <v>72</v>
      </c>
      <c r="B129" s="570">
        <v>149420</v>
      </c>
      <c r="C129" s="570">
        <v>47051.990000000005</v>
      </c>
    </row>
    <row r="130" spans="1:3" s="12" customFormat="1" x14ac:dyDescent="0.25">
      <c r="A130" s="10" t="s">
        <v>5</v>
      </c>
      <c r="B130" s="570"/>
      <c r="C130" s="570"/>
    </row>
    <row r="131" spans="1:3" s="12" customFormat="1" ht="25.5" x14ac:dyDescent="0.25">
      <c r="A131" s="10" t="s">
        <v>6</v>
      </c>
      <c r="B131" s="570">
        <v>5900000</v>
      </c>
      <c r="C131" s="570">
        <v>54107</v>
      </c>
    </row>
    <row r="132" spans="1:3" s="12" customFormat="1" ht="25.5" x14ac:dyDescent="0.25">
      <c r="A132" s="10" t="s">
        <v>7</v>
      </c>
      <c r="B132" s="570">
        <v>7850590</v>
      </c>
      <c r="C132" s="570">
        <v>3558108.0100000002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SUM(B138:B150)</f>
        <v>53306766</v>
      </c>
      <c r="C136" s="8">
        <f>SUM(C138:C150)</f>
        <v>17789323.530000001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0" t="s">
        <v>8</v>
      </c>
      <c r="B138" s="570">
        <v>24355289</v>
      </c>
      <c r="C138" s="570">
        <v>8798267.1500000004</v>
      </c>
    </row>
    <row r="139" spans="1:3" s="12" customFormat="1" x14ac:dyDescent="0.25">
      <c r="A139" s="10" t="s">
        <v>9</v>
      </c>
      <c r="B139" s="570">
        <v>7357326.9999999991</v>
      </c>
      <c r="C139" s="570">
        <v>3370735.32</v>
      </c>
    </row>
    <row r="140" spans="1:3" s="12" customFormat="1" x14ac:dyDescent="0.25">
      <c r="A140" s="12" t="s">
        <v>123</v>
      </c>
      <c r="B140" s="570">
        <v>30000</v>
      </c>
      <c r="C140" s="570">
        <v>5323.11</v>
      </c>
    </row>
    <row r="141" spans="1:3" s="12" customFormat="1" x14ac:dyDescent="0.25">
      <c r="A141" s="10" t="s">
        <v>112</v>
      </c>
      <c r="B141" s="570">
        <v>3300</v>
      </c>
      <c r="C141" s="570">
        <v>400</v>
      </c>
    </row>
    <row r="142" spans="1:3" s="12" customFormat="1" x14ac:dyDescent="0.25">
      <c r="A142" s="10" t="s">
        <v>10</v>
      </c>
      <c r="B142" s="570">
        <v>72600</v>
      </c>
      <c r="C142" s="570">
        <v>25629.809999999998</v>
      </c>
    </row>
    <row r="143" spans="1:3" s="12" customFormat="1" ht="30.75" customHeight="1" x14ac:dyDescent="0.25">
      <c r="A143" s="10" t="s">
        <v>14</v>
      </c>
      <c r="B143" s="570"/>
      <c r="C143" s="570"/>
    </row>
    <row r="144" spans="1:3" s="12" customFormat="1" ht="18" customHeight="1" x14ac:dyDescent="0.25">
      <c r="A144" s="10" t="s">
        <v>30</v>
      </c>
      <c r="B144" s="570">
        <v>275001</v>
      </c>
      <c r="C144" s="570">
        <v>183081.97</v>
      </c>
    </row>
    <row r="145" spans="1:3" s="12" customFormat="1" ht="18" customHeight="1" x14ac:dyDescent="0.25">
      <c r="A145" s="13" t="s">
        <v>11</v>
      </c>
      <c r="B145" s="602">
        <v>330500</v>
      </c>
      <c r="C145" s="570">
        <v>38276.06</v>
      </c>
    </row>
    <row r="146" spans="1:3" s="12" customFormat="1" ht="18" customHeight="1" x14ac:dyDescent="0.25">
      <c r="A146" s="10" t="s">
        <v>12</v>
      </c>
      <c r="B146" s="570">
        <v>2273117</v>
      </c>
      <c r="C146" s="570">
        <v>968715.94000000006</v>
      </c>
    </row>
    <row r="147" spans="1:3" s="12" customFormat="1" ht="18" customHeight="1" x14ac:dyDescent="0.25">
      <c r="A147" s="13" t="s">
        <v>72</v>
      </c>
      <c r="B147" s="602">
        <v>114834</v>
      </c>
      <c r="C147" s="570">
        <v>61665.35</v>
      </c>
    </row>
    <row r="148" spans="1:3" s="12" customFormat="1" ht="17.25" customHeight="1" x14ac:dyDescent="0.25">
      <c r="A148" s="10" t="s">
        <v>5</v>
      </c>
      <c r="B148" s="570">
        <v>77620</v>
      </c>
      <c r="C148" s="570">
        <v>13943.93</v>
      </c>
    </row>
    <row r="149" spans="1:3" s="12" customFormat="1" ht="25.5" x14ac:dyDescent="0.25">
      <c r="A149" s="10" t="s">
        <v>6</v>
      </c>
      <c r="B149" s="570">
        <v>1645000</v>
      </c>
      <c r="C149" s="570">
        <v>108333</v>
      </c>
    </row>
    <row r="150" spans="1:3" s="12" customFormat="1" ht="25.5" x14ac:dyDescent="0.25">
      <c r="A150" s="10" t="s">
        <v>7</v>
      </c>
      <c r="B150" s="570">
        <v>16772178</v>
      </c>
      <c r="C150" s="570">
        <v>4214951.8899999997</v>
      </c>
    </row>
    <row r="151" spans="1:3" s="12" customFormat="1" x14ac:dyDescent="0.25">
      <c r="A151" s="14"/>
      <c r="B151" s="14"/>
      <c r="C151" s="14"/>
    </row>
    <row r="152" spans="1:3" s="12" customFormat="1" x14ac:dyDescent="0.25">
      <c r="A152" s="21" t="s">
        <v>0</v>
      </c>
      <c r="B152" s="21" t="s">
        <v>2</v>
      </c>
      <c r="C152" s="21" t="s">
        <v>3</v>
      </c>
    </row>
    <row r="153" spans="1:3" s="12" customFormat="1" x14ac:dyDescent="0.25">
      <c r="A153" s="21" t="s">
        <v>1</v>
      </c>
      <c r="B153" s="21">
        <v>2</v>
      </c>
      <c r="C153" s="21">
        <v>3</v>
      </c>
    </row>
    <row r="154" spans="1:3" s="12" customFormat="1" x14ac:dyDescent="0.25">
      <c r="A154" s="4" t="s">
        <v>27</v>
      </c>
      <c r="B154" s="76">
        <f>SUM(B156:B168)</f>
        <v>4446600</v>
      </c>
      <c r="C154" s="76">
        <f>SUM(C156:C168)</f>
        <v>1502539.26</v>
      </c>
    </row>
    <row r="155" spans="1:3" s="12" customFormat="1" x14ac:dyDescent="0.25">
      <c r="A155" s="23" t="s">
        <v>4</v>
      </c>
      <c r="B155" s="77"/>
      <c r="C155" s="77"/>
    </row>
    <row r="156" spans="1:3" s="12" customFormat="1" x14ac:dyDescent="0.25">
      <c r="A156" s="264" t="s">
        <v>8</v>
      </c>
      <c r="B156" s="570">
        <v>1930000</v>
      </c>
      <c r="C156" s="570">
        <v>868092.69000000006</v>
      </c>
    </row>
    <row r="157" spans="1:3" s="12" customFormat="1" ht="23.25" x14ac:dyDescent="0.25">
      <c r="A157" s="264" t="s">
        <v>140</v>
      </c>
      <c r="B157" s="570"/>
      <c r="C157" s="570"/>
    </row>
    <row r="158" spans="1:3" s="12" customFormat="1" x14ac:dyDescent="0.25">
      <c r="A158" s="264" t="s">
        <v>83</v>
      </c>
      <c r="B158" s="570">
        <v>5000</v>
      </c>
      <c r="C158" s="570">
        <v>4400.13</v>
      </c>
    </row>
    <row r="159" spans="1:3" s="12" customFormat="1" x14ac:dyDescent="0.25">
      <c r="A159" s="264" t="s">
        <v>9</v>
      </c>
      <c r="B159" s="570">
        <v>580500</v>
      </c>
      <c r="C159" s="570">
        <v>260835.13999999998</v>
      </c>
    </row>
    <row r="160" spans="1:3" s="12" customFormat="1" x14ac:dyDescent="0.25">
      <c r="A160" s="264" t="s">
        <v>10</v>
      </c>
      <c r="B160" s="570">
        <v>10700</v>
      </c>
      <c r="C160" s="570">
        <v>1284.3</v>
      </c>
    </row>
    <row r="161" spans="1:3" s="12" customFormat="1" x14ac:dyDescent="0.25">
      <c r="A161" s="264" t="s">
        <v>15</v>
      </c>
      <c r="B161" s="570"/>
      <c r="C161" s="570"/>
    </row>
    <row r="162" spans="1:3" s="12" customFormat="1" ht="23.25" x14ac:dyDescent="0.25">
      <c r="A162" s="264" t="s">
        <v>14</v>
      </c>
      <c r="B162" s="570"/>
      <c r="C162" s="570"/>
    </row>
    <row r="163" spans="1:3" s="12" customFormat="1" x14ac:dyDescent="0.25">
      <c r="A163" s="264" t="s">
        <v>11</v>
      </c>
      <c r="B163" s="570">
        <v>28000</v>
      </c>
      <c r="C163" s="570"/>
    </row>
    <row r="164" spans="1:3" s="12" customFormat="1" x14ac:dyDescent="0.25">
      <c r="A164" s="264" t="s">
        <v>12</v>
      </c>
      <c r="B164" s="570">
        <v>1755900</v>
      </c>
      <c r="C164" s="570">
        <v>338974</v>
      </c>
    </row>
    <row r="165" spans="1:3" s="12" customFormat="1" x14ac:dyDescent="0.25">
      <c r="A165" s="264" t="s">
        <v>74</v>
      </c>
      <c r="B165" s="570"/>
      <c r="C165" s="570"/>
    </row>
    <row r="166" spans="1:3" s="12" customFormat="1" x14ac:dyDescent="0.25">
      <c r="A166" s="265" t="s">
        <v>5</v>
      </c>
      <c r="B166" s="570">
        <v>130000</v>
      </c>
      <c r="C166" s="570">
        <v>28928</v>
      </c>
    </row>
    <row r="167" spans="1:3" s="12" customFormat="1" ht="25.5" x14ac:dyDescent="0.25">
      <c r="A167" s="265" t="s">
        <v>6</v>
      </c>
      <c r="B167" s="570"/>
      <c r="C167" s="570"/>
    </row>
    <row r="168" spans="1:3" s="12" customFormat="1" ht="25.5" x14ac:dyDescent="0.25">
      <c r="A168" s="265" t="s">
        <v>7</v>
      </c>
      <c r="B168" s="570">
        <v>6500</v>
      </c>
      <c r="C168" s="570">
        <v>25</v>
      </c>
    </row>
    <row r="169" spans="1:3" s="12" customFormat="1" x14ac:dyDescent="0.25">
      <c r="A169" s="287"/>
      <c r="B169" s="329"/>
      <c r="C169" s="329"/>
    </row>
    <row r="170" spans="1:3" s="12" customFormat="1" x14ac:dyDescent="0.25">
      <c r="A170" s="14"/>
      <c r="B170" s="329"/>
      <c r="C170" s="329"/>
    </row>
    <row r="171" spans="1:3" s="12" customFormat="1" x14ac:dyDescent="0.25">
      <c r="A171" s="15" t="s">
        <v>0</v>
      </c>
      <c r="B171" s="15" t="s">
        <v>2</v>
      </c>
      <c r="C171" s="15" t="s">
        <v>3</v>
      </c>
    </row>
    <row r="172" spans="1:3" s="12" customFormat="1" x14ac:dyDescent="0.25">
      <c r="A172" s="15" t="s">
        <v>1</v>
      </c>
      <c r="B172" s="15">
        <v>2</v>
      </c>
      <c r="C172" s="15">
        <v>3</v>
      </c>
    </row>
    <row r="173" spans="1:3" s="12" customFormat="1" x14ac:dyDescent="0.25">
      <c r="A173" s="3" t="s">
        <v>28</v>
      </c>
      <c r="B173" s="436">
        <f>SUM(B175:B186)</f>
        <v>23954700</v>
      </c>
      <c r="C173" s="436">
        <f>SUM(C175:C186)</f>
        <v>10571572.210000001</v>
      </c>
    </row>
    <row r="174" spans="1:3" s="12" customFormat="1" x14ac:dyDescent="0.25">
      <c r="A174" s="10" t="s">
        <v>4</v>
      </c>
      <c r="B174" s="259"/>
      <c r="C174" s="259"/>
    </row>
    <row r="175" spans="1:3" s="12" customFormat="1" x14ac:dyDescent="0.25">
      <c r="A175" s="576" t="s">
        <v>8</v>
      </c>
      <c r="B175" s="605">
        <v>14873000</v>
      </c>
      <c r="C175" s="618">
        <v>6295129.7000000002</v>
      </c>
    </row>
    <row r="176" spans="1:3" s="12" customFormat="1" x14ac:dyDescent="0.25">
      <c r="A176" s="576" t="s">
        <v>95</v>
      </c>
      <c r="B176" s="605">
        <v>20000</v>
      </c>
      <c r="C176" s="618">
        <v>8774.64</v>
      </c>
    </row>
    <row r="177" spans="1:3" s="12" customFormat="1" x14ac:dyDescent="0.25">
      <c r="A177" s="576" t="s">
        <v>13</v>
      </c>
      <c r="B177" s="605"/>
      <c r="C177" s="618"/>
    </row>
    <row r="178" spans="1:3" s="12" customFormat="1" x14ac:dyDescent="0.25">
      <c r="A178" s="576" t="s">
        <v>9</v>
      </c>
      <c r="B178" s="605">
        <v>4497500</v>
      </c>
      <c r="C178" s="618">
        <v>1875575.65</v>
      </c>
    </row>
    <row r="179" spans="1:3" s="12" customFormat="1" x14ac:dyDescent="0.25">
      <c r="A179" s="576" t="s">
        <v>10</v>
      </c>
      <c r="B179" s="605"/>
      <c r="C179" s="618"/>
    </row>
    <row r="180" spans="1:3" s="12" customFormat="1" ht="23.25" x14ac:dyDescent="0.25">
      <c r="A180" s="576" t="s">
        <v>14</v>
      </c>
      <c r="B180" s="605"/>
      <c r="C180" s="618"/>
    </row>
    <row r="181" spans="1:3" s="12" customFormat="1" x14ac:dyDescent="0.25">
      <c r="A181" s="576" t="s">
        <v>11</v>
      </c>
      <c r="B181" s="605">
        <v>330000</v>
      </c>
      <c r="C181" s="618">
        <v>38878</v>
      </c>
    </row>
    <row r="182" spans="1:3" s="12" customFormat="1" x14ac:dyDescent="0.25">
      <c r="A182" s="576" t="s">
        <v>12</v>
      </c>
      <c r="B182" s="605">
        <v>405000</v>
      </c>
      <c r="C182" s="618">
        <v>72899</v>
      </c>
    </row>
    <row r="183" spans="1:3" s="12" customFormat="1" x14ac:dyDescent="0.25">
      <c r="A183" s="576" t="s">
        <v>72</v>
      </c>
      <c r="B183" s="605">
        <v>60000</v>
      </c>
      <c r="C183" s="618">
        <v>3177.22</v>
      </c>
    </row>
    <row r="184" spans="1:3" s="12" customFormat="1" x14ac:dyDescent="0.25">
      <c r="A184" s="575" t="s">
        <v>5</v>
      </c>
      <c r="B184" s="605">
        <v>0</v>
      </c>
      <c r="C184" s="618">
        <v>0</v>
      </c>
    </row>
    <row r="185" spans="1:3" s="12" customFormat="1" ht="25.5" x14ac:dyDescent="0.25">
      <c r="A185" s="575" t="s">
        <v>6</v>
      </c>
      <c r="B185" s="605">
        <v>890700</v>
      </c>
      <c r="C185" s="618">
        <v>375460</v>
      </c>
    </row>
    <row r="186" spans="1:3" s="12" customFormat="1" ht="25.5" x14ac:dyDescent="0.25">
      <c r="A186" s="575" t="s">
        <v>7</v>
      </c>
      <c r="B186" s="605">
        <v>2878500</v>
      </c>
      <c r="C186" s="618">
        <v>1901678</v>
      </c>
    </row>
    <row r="187" spans="1:3" s="12" customFormat="1" x14ac:dyDescent="0.25">
      <c r="A187" s="14"/>
      <c r="B187" s="14"/>
      <c r="C187" s="14"/>
    </row>
    <row r="188" spans="1:3" s="12" customFormat="1" x14ac:dyDescent="0.25">
      <c r="A188" s="15" t="s">
        <v>0</v>
      </c>
      <c r="B188" s="15" t="s">
        <v>2</v>
      </c>
      <c r="C188" s="15" t="s">
        <v>3</v>
      </c>
    </row>
    <row r="189" spans="1:3" s="12" customFormat="1" x14ac:dyDescent="0.25">
      <c r="A189" s="15" t="s">
        <v>1</v>
      </c>
      <c r="B189" s="15">
        <v>2</v>
      </c>
      <c r="C189" s="15">
        <v>3</v>
      </c>
    </row>
    <row r="190" spans="1:3" s="12" customFormat="1" x14ac:dyDescent="0.25">
      <c r="A190" s="3" t="s">
        <v>29</v>
      </c>
      <c r="B190" s="8">
        <f>SUM(B192:B205)</f>
        <v>29915900</v>
      </c>
      <c r="C190" s="8">
        <f>SUM(C192:C205)</f>
        <v>11190860.49</v>
      </c>
    </row>
    <row r="191" spans="1:3" s="12" customFormat="1" x14ac:dyDescent="0.25">
      <c r="A191" s="10" t="s">
        <v>4</v>
      </c>
      <c r="B191" s="11"/>
      <c r="C191" s="11">
        <v>0</v>
      </c>
    </row>
    <row r="192" spans="1:3" s="12" customFormat="1" x14ac:dyDescent="0.25">
      <c r="A192" s="579" t="s">
        <v>8</v>
      </c>
      <c r="B192" s="605">
        <v>11096006.15</v>
      </c>
      <c r="C192" s="618">
        <v>4802729.7699999996</v>
      </c>
    </row>
    <row r="193" spans="1:3" s="12" customFormat="1" ht="23.25" x14ac:dyDescent="0.25">
      <c r="A193" s="579" t="s">
        <v>76</v>
      </c>
      <c r="B193" s="605">
        <v>30000</v>
      </c>
      <c r="C193" s="618">
        <v>4981.62</v>
      </c>
    </row>
    <row r="194" spans="1:3" s="12" customFormat="1" ht="23.25" x14ac:dyDescent="0.25">
      <c r="A194" s="579" t="s">
        <v>133</v>
      </c>
      <c r="B194" s="605"/>
      <c r="C194" s="618"/>
    </row>
    <row r="195" spans="1:3" s="12" customFormat="1" x14ac:dyDescent="0.25">
      <c r="A195" s="579" t="s">
        <v>9</v>
      </c>
      <c r="B195" s="605">
        <v>3350993.85</v>
      </c>
      <c r="C195" s="618">
        <v>1424236.44</v>
      </c>
    </row>
    <row r="196" spans="1:3" s="12" customFormat="1" x14ac:dyDescent="0.25">
      <c r="A196" s="579" t="s">
        <v>10</v>
      </c>
      <c r="B196" s="605">
        <v>32600</v>
      </c>
      <c r="C196" s="618">
        <v>12596.71</v>
      </c>
    </row>
    <row r="197" spans="1:3" s="12" customFormat="1" ht="23.25" x14ac:dyDescent="0.25">
      <c r="A197" s="579" t="s">
        <v>49</v>
      </c>
      <c r="B197" s="605">
        <v>5000</v>
      </c>
      <c r="C197" s="618"/>
    </row>
    <row r="198" spans="1:3" s="12" customFormat="1" x14ac:dyDescent="0.25">
      <c r="A198" s="386" t="s">
        <v>15</v>
      </c>
      <c r="B198" s="605">
        <v>228000</v>
      </c>
      <c r="C198" s="618">
        <v>3606.21</v>
      </c>
    </row>
    <row r="199" spans="1:3" s="12" customFormat="1" x14ac:dyDescent="0.25">
      <c r="A199" s="386" t="s">
        <v>16</v>
      </c>
      <c r="B199" s="605">
        <v>399048</v>
      </c>
      <c r="C199" s="618">
        <v>166270</v>
      </c>
    </row>
    <row r="200" spans="1:3" s="12" customFormat="1" x14ac:dyDescent="0.25">
      <c r="A200" s="579" t="s">
        <v>11</v>
      </c>
      <c r="B200" s="605">
        <v>397000</v>
      </c>
      <c r="C200" s="618">
        <v>231755</v>
      </c>
    </row>
    <row r="201" spans="1:3" s="12" customFormat="1" x14ac:dyDescent="0.25">
      <c r="A201" s="579" t="s">
        <v>12</v>
      </c>
      <c r="B201" s="605">
        <v>9140200</v>
      </c>
      <c r="C201" s="618">
        <v>286150.58</v>
      </c>
    </row>
    <row r="202" spans="1:3" s="12" customFormat="1" x14ac:dyDescent="0.25">
      <c r="A202" s="580" t="s">
        <v>72</v>
      </c>
      <c r="B202" s="605">
        <v>45000</v>
      </c>
      <c r="C202" s="618">
        <v>14219.71</v>
      </c>
    </row>
    <row r="203" spans="1:3" s="12" customFormat="1" x14ac:dyDescent="0.25">
      <c r="A203" s="579" t="s">
        <v>5</v>
      </c>
      <c r="B203" s="605">
        <v>60000</v>
      </c>
      <c r="C203" s="618">
        <v>6566</v>
      </c>
    </row>
    <row r="204" spans="1:3" s="12" customFormat="1" ht="25.5" x14ac:dyDescent="0.25">
      <c r="A204" s="578" t="s">
        <v>6</v>
      </c>
      <c r="B204" s="605">
        <v>100000</v>
      </c>
      <c r="C204" s="618">
        <v>98900</v>
      </c>
    </row>
    <row r="205" spans="1:3" s="12" customFormat="1" ht="21" customHeight="1" x14ac:dyDescent="0.25">
      <c r="A205" s="386" t="s">
        <v>7</v>
      </c>
      <c r="B205" s="605">
        <v>5032052</v>
      </c>
      <c r="C205" s="618">
        <v>4138848.45</v>
      </c>
    </row>
    <row r="206" spans="1:3" s="12" customFormat="1" x14ac:dyDescent="0.25">
      <c r="A206" s="14"/>
      <c r="B206" s="14"/>
      <c r="C206" s="14"/>
    </row>
    <row r="207" spans="1:3" s="12" customFormat="1" x14ac:dyDescent="0.25">
      <c r="A207" s="15" t="s">
        <v>0</v>
      </c>
      <c r="B207" s="15" t="s">
        <v>2</v>
      </c>
      <c r="C207" s="15" t="s">
        <v>3</v>
      </c>
    </row>
    <row r="208" spans="1:3" s="12" customFormat="1" x14ac:dyDescent="0.25">
      <c r="A208" s="15" t="s">
        <v>1</v>
      </c>
      <c r="B208" s="15">
        <v>2</v>
      </c>
      <c r="C208" s="15">
        <v>3</v>
      </c>
    </row>
    <row r="209" spans="1:3" s="12" customFormat="1" ht="25.5" x14ac:dyDescent="0.25">
      <c r="A209" s="3" t="s">
        <v>34</v>
      </c>
      <c r="B209" s="548">
        <f>SUM(B211:B227)</f>
        <v>45155200</v>
      </c>
      <c r="C209" s="605">
        <f>SUM(C211:C227)</f>
        <v>20255659.609999999</v>
      </c>
    </row>
    <row r="210" spans="1:3" s="12" customFormat="1" x14ac:dyDescent="0.25">
      <c r="A210" s="10" t="s">
        <v>4</v>
      </c>
      <c r="B210" s="548"/>
      <c r="C210" s="605"/>
    </row>
    <row r="211" spans="1:3" s="12" customFormat="1" x14ac:dyDescent="0.25">
      <c r="A211" s="13" t="s">
        <v>8</v>
      </c>
      <c r="B211" s="548">
        <v>29142300</v>
      </c>
      <c r="C211" s="605">
        <v>11922765.449999999</v>
      </c>
    </row>
    <row r="212" spans="1:3" s="12" customFormat="1" x14ac:dyDescent="0.25">
      <c r="A212" s="13" t="s">
        <v>13</v>
      </c>
      <c r="B212" s="548">
        <v>8400</v>
      </c>
      <c r="C212" s="605"/>
    </row>
    <row r="213" spans="1:3" s="12" customFormat="1" ht="17.25" customHeight="1" x14ac:dyDescent="0.25">
      <c r="A213" s="13" t="s">
        <v>119</v>
      </c>
      <c r="B213" s="548">
        <v>60000</v>
      </c>
      <c r="C213" s="605"/>
    </row>
    <row r="214" spans="1:3" s="12" customFormat="1" x14ac:dyDescent="0.25">
      <c r="A214" s="13" t="s">
        <v>9</v>
      </c>
      <c r="B214" s="548">
        <v>8801000</v>
      </c>
      <c r="C214" s="605">
        <v>3558101.4099999997</v>
      </c>
    </row>
    <row r="215" spans="1:3" s="12" customFormat="1" x14ac:dyDescent="0.25">
      <c r="A215" s="13" t="s">
        <v>157</v>
      </c>
      <c r="B215" s="548">
        <v>50400</v>
      </c>
      <c r="C215" s="605">
        <v>31074.75</v>
      </c>
    </row>
    <row r="216" spans="1:3" s="12" customFormat="1" x14ac:dyDescent="0.25">
      <c r="A216" s="13" t="s">
        <v>10</v>
      </c>
      <c r="B216" s="548">
        <v>19500</v>
      </c>
      <c r="C216" s="605">
        <v>8125</v>
      </c>
    </row>
    <row r="217" spans="1:3" s="12" customFormat="1" x14ac:dyDescent="0.25">
      <c r="A217" s="13" t="s">
        <v>15</v>
      </c>
      <c r="B217" s="548">
        <v>10700</v>
      </c>
      <c r="C217" s="605">
        <v>4600.38</v>
      </c>
    </row>
    <row r="218" spans="1:3" s="12" customFormat="1" x14ac:dyDescent="0.25">
      <c r="A218" s="13" t="s">
        <v>33</v>
      </c>
      <c r="B218" s="548"/>
      <c r="C218" s="605"/>
    </row>
    <row r="219" spans="1:3" s="12" customFormat="1" x14ac:dyDescent="0.25">
      <c r="A219" s="13" t="s">
        <v>11</v>
      </c>
      <c r="B219" s="548">
        <v>200000</v>
      </c>
      <c r="C219" s="605">
        <v>144834</v>
      </c>
    </row>
    <row r="220" spans="1:3" s="12" customFormat="1" x14ac:dyDescent="0.25">
      <c r="A220" s="13" t="s">
        <v>12</v>
      </c>
      <c r="B220" s="548">
        <v>991200</v>
      </c>
      <c r="C220" s="605">
        <v>439741.08</v>
      </c>
    </row>
    <row r="221" spans="1:3" s="12" customFormat="1" x14ac:dyDescent="0.25">
      <c r="A221" s="13" t="s">
        <v>72</v>
      </c>
      <c r="B221" s="548">
        <v>100000</v>
      </c>
      <c r="C221" s="605">
        <v>24776.75</v>
      </c>
    </row>
    <row r="222" spans="1:3" s="12" customFormat="1" x14ac:dyDescent="0.25">
      <c r="A222" s="10" t="s">
        <v>5</v>
      </c>
      <c r="B222" s="548"/>
      <c r="C222" s="605"/>
    </row>
    <row r="223" spans="1:3" s="12" customFormat="1" ht="25.5" x14ac:dyDescent="0.25">
      <c r="A223" s="10" t="s">
        <v>6</v>
      </c>
      <c r="B223" s="548">
        <v>1118000</v>
      </c>
      <c r="C223" s="605">
        <v>424725</v>
      </c>
    </row>
    <row r="224" spans="1:3" s="12" customFormat="1" ht="25.5" x14ac:dyDescent="0.25">
      <c r="A224" s="10" t="s">
        <v>7</v>
      </c>
      <c r="B224" s="548">
        <v>4607300</v>
      </c>
      <c r="C224" s="605">
        <v>3679397.79</v>
      </c>
    </row>
    <row r="225" spans="1:3" s="12" customFormat="1" x14ac:dyDescent="0.25">
      <c r="A225" s="6" t="s">
        <v>37</v>
      </c>
      <c r="B225" s="548">
        <v>24300</v>
      </c>
      <c r="C225" s="605"/>
    </row>
    <row r="226" spans="1:3" s="12" customFormat="1" x14ac:dyDescent="0.25">
      <c r="A226" s="6" t="s">
        <v>121</v>
      </c>
      <c r="B226" s="548">
        <v>17100</v>
      </c>
      <c r="C226" s="605">
        <v>16418</v>
      </c>
    </row>
    <row r="227" spans="1:3" s="12" customFormat="1" x14ac:dyDescent="0.25">
      <c r="A227" s="6" t="s">
        <v>120</v>
      </c>
      <c r="B227" s="548">
        <v>5000</v>
      </c>
      <c r="C227" s="605">
        <v>1100</v>
      </c>
    </row>
    <row r="228" spans="1:3" s="12" customFormat="1" x14ac:dyDescent="0.25">
      <c r="A228" s="14"/>
      <c r="B228" s="14"/>
      <c r="C228" s="14"/>
    </row>
    <row r="229" spans="1:3" s="12" customFormat="1" x14ac:dyDescent="0.25">
      <c r="A229" s="15" t="s">
        <v>0</v>
      </c>
      <c r="B229" s="15" t="s">
        <v>2</v>
      </c>
      <c r="C229" s="15" t="s">
        <v>3</v>
      </c>
    </row>
    <row r="230" spans="1:3" s="12" customFormat="1" x14ac:dyDescent="0.25">
      <c r="A230" s="15" t="s">
        <v>1</v>
      </c>
      <c r="B230" s="15">
        <v>2</v>
      </c>
      <c r="C230" s="15">
        <v>3</v>
      </c>
    </row>
    <row r="231" spans="1:3" s="12" customFormat="1" ht="25.5" x14ac:dyDescent="0.25">
      <c r="A231" s="3" t="s">
        <v>39</v>
      </c>
      <c r="B231" s="8">
        <f>SUM(B233:B247)</f>
        <v>41104300</v>
      </c>
      <c r="C231" s="8">
        <f>SUM(C233:C246)</f>
        <v>15297234.120000001</v>
      </c>
    </row>
    <row r="232" spans="1:3" s="12" customFormat="1" x14ac:dyDescent="0.25">
      <c r="A232" s="10" t="s">
        <v>4</v>
      </c>
      <c r="B232" s="11"/>
      <c r="C232" s="11"/>
    </row>
    <row r="233" spans="1:3" s="12" customFormat="1" x14ac:dyDescent="0.25">
      <c r="A233" s="579" t="s">
        <v>8</v>
      </c>
      <c r="B233" s="619">
        <v>26378700</v>
      </c>
      <c r="C233" s="621">
        <v>10489568.439999999</v>
      </c>
    </row>
    <row r="234" spans="1:3" s="12" customFormat="1" x14ac:dyDescent="0.25">
      <c r="A234" s="579" t="s">
        <v>66</v>
      </c>
      <c r="B234" s="619">
        <v>68400</v>
      </c>
      <c r="C234" s="621"/>
    </row>
    <row r="235" spans="1:3" s="12" customFormat="1" x14ac:dyDescent="0.25">
      <c r="A235" s="579" t="s">
        <v>103</v>
      </c>
      <c r="B235" s="620"/>
      <c r="C235" s="621"/>
    </row>
    <row r="236" spans="1:3" s="12" customFormat="1" x14ac:dyDescent="0.25">
      <c r="A236" s="579" t="s">
        <v>9</v>
      </c>
      <c r="B236" s="619">
        <v>7966400</v>
      </c>
      <c r="C236" s="621">
        <v>3146365.68</v>
      </c>
    </row>
    <row r="237" spans="1:3" s="12" customFormat="1" x14ac:dyDescent="0.25">
      <c r="A237" s="579" t="s">
        <v>10</v>
      </c>
      <c r="B237" s="620">
        <v>134425</v>
      </c>
      <c r="C237" s="621">
        <v>74624.800000000003</v>
      </c>
    </row>
    <row r="238" spans="1:3" s="12" customFormat="1" x14ac:dyDescent="0.25">
      <c r="A238" s="579" t="s">
        <v>15</v>
      </c>
      <c r="B238" s="619">
        <v>154600</v>
      </c>
      <c r="C238" s="621">
        <v>36006.400000000001</v>
      </c>
    </row>
    <row r="239" spans="1:3" s="12" customFormat="1" ht="23.25" x14ac:dyDescent="0.25">
      <c r="A239" s="579" t="s">
        <v>14</v>
      </c>
      <c r="B239" s="620"/>
      <c r="C239" s="621"/>
    </row>
    <row r="240" spans="1:3" s="12" customFormat="1" x14ac:dyDescent="0.25">
      <c r="A240" s="579" t="s">
        <v>11</v>
      </c>
      <c r="B240" s="619">
        <v>1175600</v>
      </c>
      <c r="C240" s="621">
        <v>368997.36</v>
      </c>
    </row>
    <row r="241" spans="1:3" s="12" customFormat="1" x14ac:dyDescent="0.25">
      <c r="A241" s="579" t="s">
        <v>12</v>
      </c>
      <c r="B241" s="619">
        <v>1993700</v>
      </c>
      <c r="C241" s="621">
        <v>679985.4</v>
      </c>
    </row>
    <row r="242" spans="1:3" s="12" customFormat="1" x14ac:dyDescent="0.25">
      <c r="A242" s="579" t="s">
        <v>72</v>
      </c>
      <c r="B242" s="619">
        <v>84257.85</v>
      </c>
      <c r="C242" s="621">
        <v>35028.720000000001</v>
      </c>
    </row>
    <row r="243" spans="1:3" s="12" customFormat="1" x14ac:dyDescent="0.25">
      <c r="A243" s="579" t="s">
        <v>148</v>
      </c>
      <c r="B243" s="619"/>
      <c r="C243" s="621"/>
    </row>
    <row r="244" spans="1:3" s="12" customFormat="1" x14ac:dyDescent="0.25">
      <c r="A244" s="580" t="s">
        <v>5</v>
      </c>
      <c r="B244" s="619">
        <v>57600</v>
      </c>
      <c r="C244" s="621">
        <v>21300</v>
      </c>
    </row>
    <row r="245" spans="1:3" s="12" customFormat="1" ht="25.5" x14ac:dyDescent="0.25">
      <c r="A245" s="580" t="s">
        <v>6</v>
      </c>
      <c r="B245" s="619">
        <v>643000</v>
      </c>
      <c r="C245" s="621"/>
    </row>
    <row r="246" spans="1:3" s="12" customFormat="1" ht="25.5" x14ac:dyDescent="0.25">
      <c r="A246" s="580" t="s">
        <v>7</v>
      </c>
      <c r="B246" s="619">
        <v>2447617.15</v>
      </c>
      <c r="C246" s="621">
        <v>445357.32</v>
      </c>
    </row>
    <row r="247" spans="1:3" s="12" customFormat="1" x14ac:dyDescent="0.25">
      <c r="A247" s="14"/>
      <c r="B247" s="14"/>
      <c r="C247" s="14"/>
    </row>
    <row r="248" spans="1:3" s="12" customFormat="1" x14ac:dyDescent="0.25">
      <c r="A248" s="27" t="s">
        <v>0</v>
      </c>
      <c r="B248" s="27" t="s">
        <v>2</v>
      </c>
      <c r="C248" s="27" t="s">
        <v>3</v>
      </c>
    </row>
    <row r="249" spans="1:3" s="12" customFormat="1" ht="15.75" thickBot="1" x14ac:dyDescent="0.3">
      <c r="A249" s="27" t="s">
        <v>1</v>
      </c>
      <c r="B249" s="28" t="s">
        <v>40</v>
      </c>
      <c r="C249" s="28" t="s">
        <v>41</v>
      </c>
    </row>
    <row r="250" spans="1:3" s="12" customFormat="1" x14ac:dyDescent="0.25">
      <c r="A250" s="29" t="s">
        <v>42</v>
      </c>
      <c r="B250" s="81">
        <f>SUM(B252:B266)</f>
        <v>82656900</v>
      </c>
      <c r="C250" s="81">
        <f>SUM(C252:C266)</f>
        <v>22018978.699999999</v>
      </c>
    </row>
    <row r="251" spans="1:3" s="12" customFormat="1" x14ac:dyDescent="0.25">
      <c r="A251" s="31" t="s">
        <v>4</v>
      </c>
      <c r="B251" s="82"/>
      <c r="C251" s="82"/>
    </row>
    <row r="252" spans="1:3" s="12" customFormat="1" x14ac:dyDescent="0.25">
      <c r="A252" s="566" t="s">
        <v>8</v>
      </c>
      <c r="B252" s="602">
        <v>28980735</v>
      </c>
      <c r="C252" s="602">
        <v>12641390.649999999</v>
      </c>
    </row>
    <row r="253" spans="1:3" s="12" customFormat="1" x14ac:dyDescent="0.25">
      <c r="A253" s="566" t="s">
        <v>13</v>
      </c>
      <c r="B253" s="602">
        <v>325000</v>
      </c>
      <c r="C253" s="602">
        <v>16400</v>
      </c>
    </row>
    <row r="254" spans="1:3" s="12" customFormat="1" x14ac:dyDescent="0.25">
      <c r="A254" s="566" t="s">
        <v>9</v>
      </c>
      <c r="B254" s="602">
        <v>8728165</v>
      </c>
      <c r="C254" s="602">
        <v>4258718.3600000003</v>
      </c>
    </row>
    <row r="255" spans="1:3" s="12" customFormat="1" x14ac:dyDescent="0.25">
      <c r="A255" s="566" t="s">
        <v>10</v>
      </c>
      <c r="B255" s="602">
        <v>400000</v>
      </c>
      <c r="C255" s="602">
        <v>193772.93</v>
      </c>
    </row>
    <row r="256" spans="1:3" s="12" customFormat="1" ht="23.25" x14ac:dyDescent="0.25">
      <c r="A256" s="566" t="s">
        <v>124</v>
      </c>
      <c r="B256" s="602">
        <v>70000</v>
      </c>
      <c r="C256" s="602">
        <v>10729</v>
      </c>
    </row>
    <row r="257" spans="1:3" s="12" customFormat="1" x14ac:dyDescent="0.25">
      <c r="A257" s="566" t="s">
        <v>15</v>
      </c>
      <c r="B257" s="602">
        <v>1317800</v>
      </c>
      <c r="C257" s="602">
        <v>524839.39</v>
      </c>
    </row>
    <row r="258" spans="1:3" s="12" customFormat="1" x14ac:dyDescent="0.25">
      <c r="A258" s="566" t="s">
        <v>91</v>
      </c>
      <c r="B258" s="602">
        <v>130000</v>
      </c>
      <c r="C258" s="602">
        <v>0</v>
      </c>
    </row>
    <row r="259" spans="1:3" s="12" customFormat="1" x14ac:dyDescent="0.25">
      <c r="A259" s="566" t="s">
        <v>11</v>
      </c>
      <c r="B259" s="602">
        <v>2565426</v>
      </c>
      <c r="C259" s="602">
        <v>1088162.51</v>
      </c>
    </row>
    <row r="260" spans="1:3" s="12" customFormat="1" x14ac:dyDescent="0.25">
      <c r="A260" s="566" t="s">
        <v>12</v>
      </c>
      <c r="B260" s="602">
        <v>24647200</v>
      </c>
      <c r="C260" s="602">
        <v>1190276.7899999998</v>
      </c>
    </row>
    <row r="261" spans="1:3" s="12" customFormat="1" ht="23.25" x14ac:dyDescent="0.25">
      <c r="A261" s="566" t="s">
        <v>125</v>
      </c>
      <c r="B261" s="602">
        <v>23000</v>
      </c>
      <c r="C261" s="602">
        <v>37898.870000000003</v>
      </c>
    </row>
    <row r="262" spans="1:3" s="12" customFormat="1" ht="15" customHeight="1" x14ac:dyDescent="0.25">
      <c r="A262" s="566" t="s">
        <v>86</v>
      </c>
      <c r="B262" s="602">
        <v>30000</v>
      </c>
      <c r="C262" s="602">
        <v>15626.03</v>
      </c>
    </row>
    <row r="263" spans="1:3" s="12" customFormat="1" ht="18.75" x14ac:dyDescent="0.3">
      <c r="A263" s="569"/>
      <c r="B263" s="603"/>
      <c r="C263" s="604"/>
    </row>
    <row r="264" spans="1:3" s="12" customFormat="1" x14ac:dyDescent="0.25">
      <c r="A264" s="568" t="s">
        <v>5</v>
      </c>
      <c r="B264" s="602">
        <v>452500</v>
      </c>
      <c r="C264" s="602">
        <v>64603.31</v>
      </c>
    </row>
    <row r="265" spans="1:3" s="12" customFormat="1" ht="25.5" x14ac:dyDescent="0.25">
      <c r="A265" s="565" t="s">
        <v>6</v>
      </c>
      <c r="B265" s="602">
        <v>11262074</v>
      </c>
      <c r="C265" s="602">
        <v>180782.68</v>
      </c>
    </row>
    <row r="266" spans="1:3" s="12" customFormat="1" ht="26.25" thickBot="1" x14ac:dyDescent="0.3">
      <c r="A266" s="567" t="s">
        <v>7</v>
      </c>
      <c r="B266" s="602">
        <v>3725000</v>
      </c>
      <c r="C266" s="602">
        <v>1795778.1800000002</v>
      </c>
    </row>
    <row r="267" spans="1:3" s="12" customFormat="1" x14ac:dyDescent="0.25">
      <c r="A267" s="309"/>
      <c r="B267" s="300"/>
      <c r="C267" s="300"/>
    </row>
    <row r="268" spans="1:3" s="12" customFormat="1" x14ac:dyDescent="0.25">
      <c r="A268" s="27" t="s">
        <v>0</v>
      </c>
      <c r="B268" s="27" t="s">
        <v>2</v>
      </c>
      <c r="C268" s="27" t="s">
        <v>3</v>
      </c>
    </row>
    <row r="269" spans="1:3" s="12" customFormat="1" ht="15.75" thickBot="1" x14ac:dyDescent="0.3">
      <c r="A269" s="27" t="s">
        <v>1</v>
      </c>
      <c r="B269" s="28" t="s">
        <v>40</v>
      </c>
      <c r="C269" s="28" t="s">
        <v>41</v>
      </c>
    </row>
    <row r="270" spans="1:3" s="12" customFormat="1" x14ac:dyDescent="0.25">
      <c r="A270" s="42" t="s">
        <v>45</v>
      </c>
      <c r="B270" s="87">
        <f>SUM(B272:B283)</f>
        <v>112627000</v>
      </c>
      <c r="C270" s="87">
        <f>SUM(C272:C283)</f>
        <v>3037244.96</v>
      </c>
    </row>
    <row r="271" spans="1:3" s="12" customFormat="1" x14ac:dyDescent="0.25">
      <c r="A271" s="44" t="s">
        <v>4</v>
      </c>
      <c r="B271" s="88"/>
      <c r="C271" s="88"/>
    </row>
    <row r="272" spans="1:3" s="12" customFormat="1" x14ac:dyDescent="0.25">
      <c r="A272" s="579" t="s">
        <v>8</v>
      </c>
      <c r="B272" s="538">
        <v>19151997</v>
      </c>
      <c r="C272" s="538" t="s">
        <v>162</v>
      </c>
    </row>
    <row r="273" spans="1:3" s="12" customFormat="1" x14ac:dyDescent="0.25">
      <c r="A273" s="579" t="s">
        <v>13</v>
      </c>
      <c r="B273" s="535"/>
      <c r="C273" s="535"/>
    </row>
    <row r="274" spans="1:3" s="12" customFormat="1" x14ac:dyDescent="0.25">
      <c r="A274" s="579" t="s">
        <v>9</v>
      </c>
      <c r="B274" s="535">
        <v>5783903</v>
      </c>
      <c r="C274" s="535" t="s">
        <v>163</v>
      </c>
    </row>
    <row r="275" spans="1:3" s="12" customFormat="1" x14ac:dyDescent="0.25">
      <c r="A275" s="579" t="s">
        <v>10</v>
      </c>
      <c r="B275" s="535">
        <v>101100</v>
      </c>
      <c r="C275" s="535" t="s">
        <v>164</v>
      </c>
    </row>
    <row r="276" spans="1:3" s="12" customFormat="1" ht="23.25" x14ac:dyDescent="0.25">
      <c r="A276" s="579" t="s">
        <v>14</v>
      </c>
      <c r="B276" s="535"/>
      <c r="C276" s="535"/>
    </row>
    <row r="277" spans="1:3" s="12" customFormat="1" x14ac:dyDescent="0.25">
      <c r="A277" s="579" t="s">
        <v>21</v>
      </c>
      <c r="B277" s="535">
        <v>342000</v>
      </c>
      <c r="C277" s="535" t="s">
        <v>165</v>
      </c>
    </row>
    <row r="278" spans="1:3" s="12" customFormat="1" x14ac:dyDescent="0.25">
      <c r="A278" s="579" t="s">
        <v>11</v>
      </c>
      <c r="B278" s="535">
        <v>40466656</v>
      </c>
      <c r="C278" s="535" t="s">
        <v>166</v>
      </c>
    </row>
    <row r="279" spans="1:3" s="12" customFormat="1" x14ac:dyDescent="0.25">
      <c r="A279" s="579" t="s">
        <v>12</v>
      </c>
      <c r="B279" s="535">
        <v>7462972.7999999998</v>
      </c>
      <c r="C279" s="535" t="s">
        <v>167</v>
      </c>
    </row>
    <row r="280" spans="1:3" s="12" customFormat="1" x14ac:dyDescent="0.25">
      <c r="A280" s="579" t="s">
        <v>72</v>
      </c>
      <c r="B280" s="538">
        <v>65000</v>
      </c>
      <c r="C280" s="538">
        <v>6166.16</v>
      </c>
    </row>
    <row r="281" spans="1:3" s="12" customFormat="1" x14ac:dyDescent="0.25">
      <c r="A281" s="580" t="s">
        <v>5</v>
      </c>
      <c r="B281" s="535">
        <v>11211875.4</v>
      </c>
      <c r="C281" s="535" t="s">
        <v>169</v>
      </c>
    </row>
    <row r="282" spans="1:3" s="12" customFormat="1" ht="25.5" x14ac:dyDescent="0.25">
      <c r="A282" s="580" t="s">
        <v>6</v>
      </c>
      <c r="B282" s="538">
        <v>23137000</v>
      </c>
      <c r="C282" s="538" t="s">
        <v>168</v>
      </c>
    </row>
    <row r="283" spans="1:3" s="12" customFormat="1" ht="25.5" x14ac:dyDescent="0.25">
      <c r="A283" s="580" t="s">
        <v>7</v>
      </c>
      <c r="B283" s="535">
        <v>4904495.8</v>
      </c>
      <c r="C283" s="535">
        <v>3031078.8</v>
      </c>
    </row>
    <row r="284" spans="1:3" s="12" customFormat="1" x14ac:dyDescent="0.25">
      <c r="A284" s="311"/>
      <c r="B284" s="312"/>
      <c r="C284" s="312"/>
    </row>
    <row r="285" spans="1:3" s="12" customFormat="1" x14ac:dyDescent="0.25">
      <c r="A285" s="27" t="s">
        <v>0</v>
      </c>
      <c r="B285" s="27" t="s">
        <v>2</v>
      </c>
      <c r="C285" s="27" t="s">
        <v>3</v>
      </c>
    </row>
    <row r="286" spans="1:3" s="12" customFormat="1" ht="15.75" thickBot="1" x14ac:dyDescent="0.3">
      <c r="A286" s="27" t="s">
        <v>1</v>
      </c>
      <c r="B286" s="28" t="s">
        <v>40</v>
      </c>
      <c r="C286" s="28" t="s">
        <v>41</v>
      </c>
    </row>
    <row r="287" spans="1:3" s="12" customFormat="1" x14ac:dyDescent="0.25">
      <c r="A287" s="3" t="s">
        <v>46</v>
      </c>
      <c r="B287" s="43">
        <f>SUM(B289:B300)</f>
        <v>13983500</v>
      </c>
      <c r="C287" s="43">
        <f>SUM(C289:C300)</f>
        <v>5412756.6999999993</v>
      </c>
    </row>
    <row r="288" spans="1:3" s="12" customFormat="1" x14ac:dyDescent="0.25">
      <c r="A288" s="10" t="s">
        <v>4</v>
      </c>
      <c r="B288" s="50"/>
      <c r="C288" s="50"/>
    </row>
    <row r="289" spans="1:3" s="12" customFormat="1" x14ac:dyDescent="0.25">
      <c r="A289" s="13" t="s">
        <v>8</v>
      </c>
      <c r="B289" s="51">
        <v>7466513</v>
      </c>
      <c r="C289" s="51">
        <v>3273659</v>
      </c>
    </row>
    <row r="290" spans="1:3" s="12" customFormat="1" x14ac:dyDescent="0.25">
      <c r="A290" s="13" t="s">
        <v>9</v>
      </c>
      <c r="B290" s="51">
        <v>2254887</v>
      </c>
      <c r="C290" s="51">
        <v>984417.10000000009</v>
      </c>
    </row>
    <row r="291" spans="1:3" s="12" customFormat="1" x14ac:dyDescent="0.25">
      <c r="A291" s="13" t="s">
        <v>151</v>
      </c>
      <c r="B291" s="51">
        <v>12000</v>
      </c>
      <c r="C291" s="51">
        <v>3500</v>
      </c>
    </row>
    <row r="292" spans="1:3" s="12" customFormat="1" x14ac:dyDescent="0.25">
      <c r="A292" s="13" t="s">
        <v>10</v>
      </c>
      <c r="B292" s="51">
        <v>65200</v>
      </c>
      <c r="C292" s="51">
        <v>17216.04</v>
      </c>
    </row>
    <row r="293" spans="1:3" s="12" customFormat="1" x14ac:dyDescent="0.25">
      <c r="A293" s="13" t="s">
        <v>44</v>
      </c>
      <c r="B293" s="51"/>
      <c r="C293" s="51"/>
    </row>
    <row r="294" spans="1:3" s="12" customFormat="1" x14ac:dyDescent="0.25">
      <c r="A294" s="13" t="s">
        <v>15</v>
      </c>
      <c r="B294" s="51">
        <v>134965.24</v>
      </c>
      <c r="C294" s="51"/>
    </row>
    <row r="295" spans="1:3" s="12" customFormat="1" x14ac:dyDescent="0.25">
      <c r="A295" s="13" t="s">
        <v>11</v>
      </c>
      <c r="B295" s="51">
        <v>309000</v>
      </c>
      <c r="C295" s="51">
        <v>35615.300000000003</v>
      </c>
    </row>
    <row r="296" spans="1:3" s="12" customFormat="1" x14ac:dyDescent="0.25">
      <c r="A296" s="13" t="s">
        <v>12</v>
      </c>
      <c r="B296" s="51">
        <v>1591070</v>
      </c>
      <c r="C296" s="51">
        <v>822901.52</v>
      </c>
    </row>
    <row r="297" spans="1:3" s="12" customFormat="1" x14ac:dyDescent="0.25">
      <c r="A297" s="13" t="s">
        <v>72</v>
      </c>
      <c r="B297" s="51">
        <v>9975</v>
      </c>
      <c r="C297" s="51">
        <v>9975</v>
      </c>
    </row>
    <row r="298" spans="1:3" s="12" customFormat="1" x14ac:dyDescent="0.25">
      <c r="A298" s="10" t="s">
        <v>5</v>
      </c>
      <c r="B298" s="51"/>
      <c r="C298" s="51"/>
    </row>
    <row r="299" spans="1:3" s="12" customFormat="1" ht="25.5" x14ac:dyDescent="0.25">
      <c r="A299" s="10" t="s">
        <v>6</v>
      </c>
      <c r="B299" s="51">
        <v>1696000</v>
      </c>
      <c r="C299" s="51">
        <v>175930.74</v>
      </c>
    </row>
    <row r="300" spans="1:3" s="12" customFormat="1" ht="25.5" x14ac:dyDescent="0.25">
      <c r="A300" s="10" t="s">
        <v>7</v>
      </c>
      <c r="B300" s="51">
        <v>443889.76</v>
      </c>
      <c r="C300" s="51">
        <v>89542</v>
      </c>
    </row>
    <row r="301" spans="1:3" s="12" customFormat="1" x14ac:dyDescent="0.25">
      <c r="A301" s="272"/>
      <c r="B301" s="313"/>
      <c r="C301" s="313"/>
    </row>
    <row r="302" spans="1:3" s="12" customFormat="1" x14ac:dyDescent="0.25">
      <c r="A302" s="27" t="s">
        <v>0</v>
      </c>
      <c r="B302" s="27" t="s">
        <v>2</v>
      </c>
      <c r="C302" s="27" t="s">
        <v>3</v>
      </c>
    </row>
    <row r="303" spans="1:3" s="12" customFormat="1" ht="15.75" thickBot="1" x14ac:dyDescent="0.3">
      <c r="A303" s="27" t="s">
        <v>1</v>
      </c>
      <c r="B303" s="28" t="s">
        <v>40</v>
      </c>
      <c r="C303" s="28" t="s">
        <v>41</v>
      </c>
    </row>
    <row r="304" spans="1:3" s="12" customFormat="1" x14ac:dyDescent="0.25">
      <c r="A304" s="29" t="s">
        <v>48</v>
      </c>
      <c r="B304" s="43">
        <f>SUM(B306:B318)</f>
        <v>19221700</v>
      </c>
      <c r="C304" s="43">
        <f>SUM(C306:C318)</f>
        <v>10153400</v>
      </c>
    </row>
    <row r="305" spans="1:3" s="12" customFormat="1" x14ac:dyDescent="0.25">
      <c r="A305" s="55" t="s">
        <v>4</v>
      </c>
      <c r="B305" s="90"/>
      <c r="C305" s="90"/>
    </row>
    <row r="306" spans="1:3" s="12" customFormat="1" x14ac:dyDescent="0.25">
      <c r="A306" s="581" t="s">
        <v>8</v>
      </c>
      <c r="B306" s="51">
        <v>10622000</v>
      </c>
      <c r="C306" s="51">
        <v>4570717.07</v>
      </c>
    </row>
    <row r="307" spans="1:3" s="12" customFormat="1" ht="26.25" x14ac:dyDescent="0.25">
      <c r="A307" s="581" t="s">
        <v>84</v>
      </c>
      <c r="B307" s="51">
        <v>50000</v>
      </c>
      <c r="C307" s="51">
        <v>5948.07</v>
      </c>
    </row>
    <row r="308" spans="1:3" s="12" customFormat="1" x14ac:dyDescent="0.25">
      <c r="A308" s="582" t="s">
        <v>13</v>
      </c>
      <c r="B308" s="51">
        <v>15000</v>
      </c>
      <c r="C308" s="51"/>
    </row>
    <row r="309" spans="1:3" s="12" customFormat="1" x14ac:dyDescent="0.25">
      <c r="A309" s="581" t="s">
        <v>9</v>
      </c>
      <c r="B309" s="51">
        <v>3210000</v>
      </c>
      <c r="C309" s="51">
        <v>1371562.48</v>
      </c>
    </row>
    <row r="310" spans="1:3" s="12" customFormat="1" x14ac:dyDescent="0.25">
      <c r="A310" s="581" t="s">
        <v>10</v>
      </c>
      <c r="B310" s="51">
        <v>90000</v>
      </c>
      <c r="C310" s="51">
        <v>37704.31</v>
      </c>
    </row>
    <row r="311" spans="1:3" s="12" customFormat="1" x14ac:dyDescent="0.25">
      <c r="A311" s="581" t="s">
        <v>153</v>
      </c>
      <c r="B311" s="51">
        <v>0</v>
      </c>
      <c r="C311" s="51"/>
    </row>
    <row r="312" spans="1:3" s="12" customFormat="1" x14ac:dyDescent="0.25">
      <c r="A312" s="583" t="s">
        <v>15</v>
      </c>
      <c r="B312" s="51">
        <v>500000</v>
      </c>
      <c r="C312" s="51">
        <v>331349.18</v>
      </c>
    </row>
    <row r="313" spans="1:3" s="12" customFormat="1" x14ac:dyDescent="0.25">
      <c r="A313" s="583" t="s">
        <v>11</v>
      </c>
      <c r="B313" s="51">
        <v>2100000</v>
      </c>
      <c r="C313" s="51">
        <v>1254405.32</v>
      </c>
    </row>
    <row r="314" spans="1:3" s="12" customFormat="1" x14ac:dyDescent="0.25">
      <c r="A314" s="583" t="s">
        <v>12</v>
      </c>
      <c r="B314" s="51">
        <v>800000</v>
      </c>
      <c r="C314" s="51">
        <v>471243.55</v>
      </c>
    </row>
    <row r="315" spans="1:3" s="12" customFormat="1" ht="25.5" x14ac:dyDescent="0.25">
      <c r="A315" s="583" t="s">
        <v>154</v>
      </c>
      <c r="B315" s="51">
        <v>3000</v>
      </c>
      <c r="C315" s="51"/>
    </row>
    <row r="316" spans="1:3" s="12" customFormat="1" x14ac:dyDescent="0.25">
      <c r="A316" s="583" t="s">
        <v>5</v>
      </c>
      <c r="B316" s="51">
        <v>4000</v>
      </c>
      <c r="C316" s="51">
        <v>1457</v>
      </c>
    </row>
    <row r="317" spans="1:3" ht="25.5" x14ac:dyDescent="0.25">
      <c r="A317" s="580" t="s">
        <v>6</v>
      </c>
      <c r="B317" s="51">
        <v>1200000</v>
      </c>
      <c r="C317" s="51">
        <v>967969</v>
      </c>
    </row>
    <row r="318" spans="1:3" ht="25.5" x14ac:dyDescent="0.25">
      <c r="A318" s="580" t="s">
        <v>7</v>
      </c>
      <c r="B318" s="51">
        <v>627700</v>
      </c>
      <c r="C318" s="51">
        <v>1141044.02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topLeftCell="A283" zoomScaleNormal="100" workbookViewId="0">
      <selection activeCell="J291" sqref="A1:XFD1048576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7.85546875" style="1" customWidth="1"/>
    <col min="4" max="4" width="12.42578125" style="7" bestFit="1" customWidth="1"/>
    <col min="5" max="124" width="9.140625" style="7"/>
    <col min="125" max="125" width="20.140625" style="7" customWidth="1"/>
    <col min="126" max="126" width="4" style="7" customWidth="1"/>
    <col min="127" max="127" width="19.5703125" style="7" customWidth="1"/>
    <col min="128" max="135" width="11" style="7" customWidth="1"/>
    <col min="136" max="380" width="9.140625" style="7"/>
    <col min="381" max="381" width="20.140625" style="7" customWidth="1"/>
    <col min="382" max="382" width="4" style="7" customWidth="1"/>
    <col min="383" max="383" width="19.5703125" style="7" customWidth="1"/>
    <col min="384" max="391" width="11" style="7" customWidth="1"/>
    <col min="392" max="636" width="9.140625" style="7"/>
    <col min="637" max="637" width="20.140625" style="7" customWidth="1"/>
    <col min="638" max="638" width="4" style="7" customWidth="1"/>
    <col min="639" max="639" width="19.5703125" style="7" customWidth="1"/>
    <col min="640" max="647" width="11" style="7" customWidth="1"/>
    <col min="648" max="892" width="9.140625" style="7"/>
    <col min="893" max="893" width="20.140625" style="7" customWidth="1"/>
    <col min="894" max="894" width="4" style="7" customWidth="1"/>
    <col min="895" max="895" width="19.5703125" style="7" customWidth="1"/>
    <col min="896" max="903" width="11" style="7" customWidth="1"/>
    <col min="904" max="1148" width="9.140625" style="7"/>
    <col min="1149" max="1149" width="20.140625" style="7" customWidth="1"/>
    <col min="1150" max="1150" width="4" style="7" customWidth="1"/>
    <col min="1151" max="1151" width="19.5703125" style="7" customWidth="1"/>
    <col min="1152" max="1159" width="11" style="7" customWidth="1"/>
    <col min="1160" max="1404" width="9.140625" style="7"/>
    <col min="1405" max="1405" width="20.140625" style="7" customWidth="1"/>
    <col min="1406" max="1406" width="4" style="7" customWidth="1"/>
    <col min="1407" max="1407" width="19.5703125" style="7" customWidth="1"/>
    <col min="1408" max="1415" width="11" style="7" customWidth="1"/>
    <col min="1416" max="1660" width="9.140625" style="7"/>
    <col min="1661" max="1661" width="20.140625" style="7" customWidth="1"/>
    <col min="1662" max="1662" width="4" style="7" customWidth="1"/>
    <col min="1663" max="1663" width="19.5703125" style="7" customWidth="1"/>
    <col min="1664" max="1671" width="11" style="7" customWidth="1"/>
    <col min="1672" max="1916" width="9.140625" style="7"/>
    <col min="1917" max="1917" width="20.140625" style="7" customWidth="1"/>
    <col min="1918" max="1918" width="4" style="7" customWidth="1"/>
    <col min="1919" max="1919" width="19.5703125" style="7" customWidth="1"/>
    <col min="1920" max="1927" width="11" style="7" customWidth="1"/>
    <col min="1928" max="2172" width="9.140625" style="7"/>
    <col min="2173" max="2173" width="20.140625" style="7" customWidth="1"/>
    <col min="2174" max="2174" width="4" style="7" customWidth="1"/>
    <col min="2175" max="2175" width="19.5703125" style="7" customWidth="1"/>
    <col min="2176" max="2183" width="11" style="7" customWidth="1"/>
    <col min="2184" max="2428" width="9.140625" style="7"/>
    <col min="2429" max="2429" width="20.140625" style="7" customWidth="1"/>
    <col min="2430" max="2430" width="4" style="7" customWidth="1"/>
    <col min="2431" max="2431" width="19.5703125" style="7" customWidth="1"/>
    <col min="2432" max="2439" width="11" style="7" customWidth="1"/>
    <col min="2440" max="2684" width="9.140625" style="7"/>
    <col min="2685" max="2685" width="20.140625" style="7" customWidth="1"/>
    <col min="2686" max="2686" width="4" style="7" customWidth="1"/>
    <col min="2687" max="2687" width="19.5703125" style="7" customWidth="1"/>
    <col min="2688" max="2695" width="11" style="7" customWidth="1"/>
    <col min="2696" max="2940" width="9.140625" style="7"/>
    <col min="2941" max="2941" width="20.140625" style="7" customWidth="1"/>
    <col min="2942" max="2942" width="4" style="7" customWidth="1"/>
    <col min="2943" max="2943" width="19.5703125" style="7" customWidth="1"/>
    <col min="2944" max="2951" width="11" style="7" customWidth="1"/>
    <col min="2952" max="3196" width="9.140625" style="7"/>
    <col min="3197" max="3197" width="20.140625" style="7" customWidth="1"/>
    <col min="3198" max="3198" width="4" style="7" customWidth="1"/>
    <col min="3199" max="3199" width="19.5703125" style="7" customWidth="1"/>
    <col min="3200" max="3207" width="11" style="7" customWidth="1"/>
    <col min="3208" max="3452" width="9.140625" style="7"/>
    <col min="3453" max="3453" width="20.140625" style="7" customWidth="1"/>
    <col min="3454" max="3454" width="4" style="7" customWidth="1"/>
    <col min="3455" max="3455" width="19.5703125" style="7" customWidth="1"/>
    <col min="3456" max="3463" width="11" style="7" customWidth="1"/>
    <col min="3464" max="3708" width="9.140625" style="7"/>
    <col min="3709" max="3709" width="20.140625" style="7" customWidth="1"/>
    <col min="3710" max="3710" width="4" style="7" customWidth="1"/>
    <col min="3711" max="3711" width="19.5703125" style="7" customWidth="1"/>
    <col min="3712" max="3719" width="11" style="7" customWidth="1"/>
    <col min="3720" max="3964" width="9.140625" style="7"/>
    <col min="3965" max="3965" width="20.140625" style="7" customWidth="1"/>
    <col min="3966" max="3966" width="4" style="7" customWidth="1"/>
    <col min="3967" max="3967" width="19.5703125" style="7" customWidth="1"/>
    <col min="3968" max="3975" width="11" style="7" customWidth="1"/>
    <col min="3976" max="4220" width="9.140625" style="7"/>
    <col min="4221" max="4221" width="20.140625" style="7" customWidth="1"/>
    <col min="4222" max="4222" width="4" style="7" customWidth="1"/>
    <col min="4223" max="4223" width="19.5703125" style="7" customWidth="1"/>
    <col min="4224" max="4231" width="11" style="7" customWidth="1"/>
    <col min="4232" max="4476" width="9.140625" style="7"/>
    <col min="4477" max="4477" width="20.140625" style="7" customWidth="1"/>
    <col min="4478" max="4478" width="4" style="7" customWidth="1"/>
    <col min="4479" max="4479" width="19.5703125" style="7" customWidth="1"/>
    <col min="4480" max="4487" width="11" style="7" customWidth="1"/>
    <col min="4488" max="4732" width="9.140625" style="7"/>
    <col min="4733" max="4733" width="20.140625" style="7" customWidth="1"/>
    <col min="4734" max="4734" width="4" style="7" customWidth="1"/>
    <col min="4735" max="4735" width="19.5703125" style="7" customWidth="1"/>
    <col min="4736" max="4743" width="11" style="7" customWidth="1"/>
    <col min="4744" max="4988" width="9.140625" style="7"/>
    <col min="4989" max="4989" width="20.140625" style="7" customWidth="1"/>
    <col min="4990" max="4990" width="4" style="7" customWidth="1"/>
    <col min="4991" max="4991" width="19.5703125" style="7" customWidth="1"/>
    <col min="4992" max="4999" width="11" style="7" customWidth="1"/>
    <col min="5000" max="5244" width="9.140625" style="7"/>
    <col min="5245" max="5245" width="20.140625" style="7" customWidth="1"/>
    <col min="5246" max="5246" width="4" style="7" customWidth="1"/>
    <col min="5247" max="5247" width="19.5703125" style="7" customWidth="1"/>
    <col min="5248" max="5255" width="11" style="7" customWidth="1"/>
    <col min="5256" max="5500" width="9.140625" style="7"/>
    <col min="5501" max="5501" width="20.140625" style="7" customWidth="1"/>
    <col min="5502" max="5502" width="4" style="7" customWidth="1"/>
    <col min="5503" max="5503" width="19.5703125" style="7" customWidth="1"/>
    <col min="5504" max="5511" width="11" style="7" customWidth="1"/>
    <col min="5512" max="5756" width="9.140625" style="7"/>
    <col min="5757" max="5757" width="20.140625" style="7" customWidth="1"/>
    <col min="5758" max="5758" width="4" style="7" customWidth="1"/>
    <col min="5759" max="5759" width="19.5703125" style="7" customWidth="1"/>
    <col min="5760" max="5767" width="11" style="7" customWidth="1"/>
    <col min="5768" max="6012" width="9.140625" style="7"/>
    <col min="6013" max="6013" width="20.140625" style="7" customWidth="1"/>
    <col min="6014" max="6014" width="4" style="7" customWidth="1"/>
    <col min="6015" max="6015" width="19.5703125" style="7" customWidth="1"/>
    <col min="6016" max="6023" width="11" style="7" customWidth="1"/>
    <col min="6024" max="6268" width="9.140625" style="7"/>
    <col min="6269" max="6269" width="20.140625" style="7" customWidth="1"/>
    <col min="6270" max="6270" width="4" style="7" customWidth="1"/>
    <col min="6271" max="6271" width="19.5703125" style="7" customWidth="1"/>
    <col min="6272" max="6279" width="11" style="7" customWidth="1"/>
    <col min="6280" max="6524" width="9.140625" style="7"/>
    <col min="6525" max="6525" width="20.140625" style="7" customWidth="1"/>
    <col min="6526" max="6526" width="4" style="7" customWidth="1"/>
    <col min="6527" max="6527" width="19.5703125" style="7" customWidth="1"/>
    <col min="6528" max="6535" width="11" style="7" customWidth="1"/>
    <col min="6536" max="6780" width="9.140625" style="7"/>
    <col min="6781" max="6781" width="20.140625" style="7" customWidth="1"/>
    <col min="6782" max="6782" width="4" style="7" customWidth="1"/>
    <col min="6783" max="6783" width="19.5703125" style="7" customWidth="1"/>
    <col min="6784" max="6791" width="11" style="7" customWidth="1"/>
    <col min="6792" max="7036" width="9.140625" style="7"/>
    <col min="7037" max="7037" width="20.140625" style="7" customWidth="1"/>
    <col min="7038" max="7038" width="4" style="7" customWidth="1"/>
    <col min="7039" max="7039" width="19.5703125" style="7" customWidth="1"/>
    <col min="7040" max="7047" width="11" style="7" customWidth="1"/>
    <col min="7048" max="7292" width="9.140625" style="7"/>
    <col min="7293" max="7293" width="20.140625" style="7" customWidth="1"/>
    <col min="7294" max="7294" width="4" style="7" customWidth="1"/>
    <col min="7295" max="7295" width="19.5703125" style="7" customWidth="1"/>
    <col min="7296" max="7303" width="11" style="7" customWidth="1"/>
    <col min="7304" max="7548" width="9.140625" style="7"/>
    <col min="7549" max="7549" width="20.140625" style="7" customWidth="1"/>
    <col min="7550" max="7550" width="4" style="7" customWidth="1"/>
    <col min="7551" max="7551" width="19.5703125" style="7" customWidth="1"/>
    <col min="7552" max="7559" width="11" style="7" customWidth="1"/>
    <col min="7560" max="7804" width="9.140625" style="7"/>
    <col min="7805" max="7805" width="20.140625" style="7" customWidth="1"/>
    <col min="7806" max="7806" width="4" style="7" customWidth="1"/>
    <col min="7807" max="7807" width="19.5703125" style="7" customWidth="1"/>
    <col min="7808" max="7815" width="11" style="7" customWidth="1"/>
    <col min="7816" max="8060" width="9.140625" style="7"/>
    <col min="8061" max="8061" width="20.140625" style="7" customWidth="1"/>
    <col min="8062" max="8062" width="4" style="7" customWidth="1"/>
    <col min="8063" max="8063" width="19.5703125" style="7" customWidth="1"/>
    <col min="8064" max="8071" width="11" style="7" customWidth="1"/>
    <col min="8072" max="8316" width="9.140625" style="7"/>
    <col min="8317" max="8317" width="20.140625" style="7" customWidth="1"/>
    <col min="8318" max="8318" width="4" style="7" customWidth="1"/>
    <col min="8319" max="8319" width="19.5703125" style="7" customWidth="1"/>
    <col min="8320" max="8327" width="11" style="7" customWidth="1"/>
    <col min="8328" max="8572" width="9.140625" style="7"/>
    <col min="8573" max="8573" width="20.140625" style="7" customWidth="1"/>
    <col min="8574" max="8574" width="4" style="7" customWidth="1"/>
    <col min="8575" max="8575" width="19.5703125" style="7" customWidth="1"/>
    <col min="8576" max="8583" width="11" style="7" customWidth="1"/>
    <col min="8584" max="8828" width="9.140625" style="7"/>
    <col min="8829" max="8829" width="20.140625" style="7" customWidth="1"/>
    <col min="8830" max="8830" width="4" style="7" customWidth="1"/>
    <col min="8831" max="8831" width="19.5703125" style="7" customWidth="1"/>
    <col min="8832" max="8839" width="11" style="7" customWidth="1"/>
    <col min="8840" max="9084" width="9.140625" style="7"/>
    <col min="9085" max="9085" width="20.140625" style="7" customWidth="1"/>
    <col min="9086" max="9086" width="4" style="7" customWidth="1"/>
    <col min="9087" max="9087" width="19.5703125" style="7" customWidth="1"/>
    <col min="9088" max="9095" width="11" style="7" customWidth="1"/>
    <col min="9096" max="9340" width="9.140625" style="7"/>
    <col min="9341" max="9341" width="20.140625" style="7" customWidth="1"/>
    <col min="9342" max="9342" width="4" style="7" customWidth="1"/>
    <col min="9343" max="9343" width="19.5703125" style="7" customWidth="1"/>
    <col min="9344" max="9351" width="11" style="7" customWidth="1"/>
    <col min="9352" max="9596" width="9.140625" style="7"/>
    <col min="9597" max="9597" width="20.140625" style="7" customWidth="1"/>
    <col min="9598" max="9598" width="4" style="7" customWidth="1"/>
    <col min="9599" max="9599" width="19.5703125" style="7" customWidth="1"/>
    <col min="9600" max="9607" width="11" style="7" customWidth="1"/>
    <col min="9608" max="9852" width="9.140625" style="7"/>
    <col min="9853" max="9853" width="20.140625" style="7" customWidth="1"/>
    <col min="9854" max="9854" width="4" style="7" customWidth="1"/>
    <col min="9855" max="9855" width="19.5703125" style="7" customWidth="1"/>
    <col min="9856" max="9863" width="11" style="7" customWidth="1"/>
    <col min="9864" max="10108" width="9.140625" style="7"/>
    <col min="10109" max="10109" width="20.140625" style="7" customWidth="1"/>
    <col min="10110" max="10110" width="4" style="7" customWidth="1"/>
    <col min="10111" max="10111" width="19.5703125" style="7" customWidth="1"/>
    <col min="10112" max="10119" width="11" style="7" customWidth="1"/>
    <col min="10120" max="10364" width="9.140625" style="7"/>
    <col min="10365" max="10365" width="20.140625" style="7" customWidth="1"/>
    <col min="10366" max="10366" width="4" style="7" customWidth="1"/>
    <col min="10367" max="10367" width="19.5703125" style="7" customWidth="1"/>
    <col min="10368" max="10375" width="11" style="7" customWidth="1"/>
    <col min="10376" max="10620" width="9.140625" style="7"/>
    <col min="10621" max="10621" width="20.140625" style="7" customWidth="1"/>
    <col min="10622" max="10622" width="4" style="7" customWidth="1"/>
    <col min="10623" max="10623" width="19.5703125" style="7" customWidth="1"/>
    <col min="10624" max="10631" width="11" style="7" customWidth="1"/>
    <col min="10632" max="10876" width="9.140625" style="7"/>
    <col min="10877" max="10877" width="20.140625" style="7" customWidth="1"/>
    <col min="10878" max="10878" width="4" style="7" customWidth="1"/>
    <col min="10879" max="10879" width="19.5703125" style="7" customWidth="1"/>
    <col min="10880" max="10887" width="11" style="7" customWidth="1"/>
    <col min="10888" max="11132" width="9.140625" style="7"/>
    <col min="11133" max="11133" width="20.140625" style="7" customWidth="1"/>
    <col min="11134" max="11134" width="4" style="7" customWidth="1"/>
    <col min="11135" max="11135" width="19.5703125" style="7" customWidth="1"/>
    <col min="11136" max="11143" width="11" style="7" customWidth="1"/>
    <col min="11144" max="11388" width="9.140625" style="7"/>
    <col min="11389" max="11389" width="20.140625" style="7" customWidth="1"/>
    <col min="11390" max="11390" width="4" style="7" customWidth="1"/>
    <col min="11391" max="11391" width="19.5703125" style="7" customWidth="1"/>
    <col min="11392" max="11399" width="11" style="7" customWidth="1"/>
    <col min="11400" max="11644" width="9.140625" style="7"/>
    <col min="11645" max="11645" width="20.140625" style="7" customWidth="1"/>
    <col min="11646" max="11646" width="4" style="7" customWidth="1"/>
    <col min="11647" max="11647" width="19.5703125" style="7" customWidth="1"/>
    <col min="11648" max="11655" width="11" style="7" customWidth="1"/>
    <col min="11656" max="11900" width="9.140625" style="7"/>
    <col min="11901" max="11901" width="20.140625" style="7" customWidth="1"/>
    <col min="11902" max="11902" width="4" style="7" customWidth="1"/>
    <col min="11903" max="11903" width="19.5703125" style="7" customWidth="1"/>
    <col min="11904" max="11911" width="11" style="7" customWidth="1"/>
    <col min="11912" max="12156" width="9.140625" style="7"/>
    <col min="12157" max="12157" width="20.140625" style="7" customWidth="1"/>
    <col min="12158" max="12158" width="4" style="7" customWidth="1"/>
    <col min="12159" max="12159" width="19.5703125" style="7" customWidth="1"/>
    <col min="12160" max="12167" width="11" style="7" customWidth="1"/>
    <col min="12168" max="12412" width="9.140625" style="7"/>
    <col min="12413" max="12413" width="20.140625" style="7" customWidth="1"/>
    <col min="12414" max="12414" width="4" style="7" customWidth="1"/>
    <col min="12415" max="12415" width="19.5703125" style="7" customWidth="1"/>
    <col min="12416" max="12423" width="11" style="7" customWidth="1"/>
    <col min="12424" max="12668" width="9.140625" style="7"/>
    <col min="12669" max="12669" width="20.140625" style="7" customWidth="1"/>
    <col min="12670" max="12670" width="4" style="7" customWidth="1"/>
    <col min="12671" max="12671" width="19.5703125" style="7" customWidth="1"/>
    <col min="12672" max="12679" width="11" style="7" customWidth="1"/>
    <col min="12680" max="12924" width="9.140625" style="7"/>
    <col min="12925" max="12925" width="20.140625" style="7" customWidth="1"/>
    <col min="12926" max="12926" width="4" style="7" customWidth="1"/>
    <col min="12927" max="12927" width="19.5703125" style="7" customWidth="1"/>
    <col min="12928" max="12935" width="11" style="7" customWidth="1"/>
    <col min="12936" max="13180" width="9.140625" style="7"/>
    <col min="13181" max="13181" width="20.140625" style="7" customWidth="1"/>
    <col min="13182" max="13182" width="4" style="7" customWidth="1"/>
    <col min="13183" max="13183" width="19.5703125" style="7" customWidth="1"/>
    <col min="13184" max="13191" width="11" style="7" customWidth="1"/>
    <col min="13192" max="13436" width="9.140625" style="7"/>
    <col min="13437" max="13437" width="20.140625" style="7" customWidth="1"/>
    <col min="13438" max="13438" width="4" style="7" customWidth="1"/>
    <col min="13439" max="13439" width="19.5703125" style="7" customWidth="1"/>
    <col min="13440" max="13447" width="11" style="7" customWidth="1"/>
    <col min="13448" max="13692" width="9.140625" style="7"/>
    <col min="13693" max="13693" width="20.140625" style="7" customWidth="1"/>
    <col min="13694" max="13694" width="4" style="7" customWidth="1"/>
    <col min="13695" max="13695" width="19.5703125" style="7" customWidth="1"/>
    <col min="13696" max="13703" width="11" style="7" customWidth="1"/>
    <col min="13704" max="13948" width="9.140625" style="7"/>
    <col min="13949" max="13949" width="20.140625" style="7" customWidth="1"/>
    <col min="13950" max="13950" width="4" style="7" customWidth="1"/>
    <col min="13951" max="13951" width="19.5703125" style="7" customWidth="1"/>
    <col min="13952" max="13959" width="11" style="7" customWidth="1"/>
    <col min="13960" max="14204" width="9.140625" style="7"/>
    <col min="14205" max="14205" width="20.140625" style="7" customWidth="1"/>
    <col min="14206" max="14206" width="4" style="7" customWidth="1"/>
    <col min="14207" max="14207" width="19.5703125" style="7" customWidth="1"/>
    <col min="14208" max="14215" width="11" style="7" customWidth="1"/>
    <col min="14216" max="14460" width="9.140625" style="7"/>
    <col min="14461" max="14461" width="20.140625" style="7" customWidth="1"/>
    <col min="14462" max="14462" width="4" style="7" customWidth="1"/>
    <col min="14463" max="14463" width="19.5703125" style="7" customWidth="1"/>
    <col min="14464" max="14471" width="11" style="7" customWidth="1"/>
    <col min="14472" max="14716" width="9.140625" style="7"/>
    <col min="14717" max="14717" width="20.140625" style="7" customWidth="1"/>
    <col min="14718" max="14718" width="4" style="7" customWidth="1"/>
    <col min="14719" max="14719" width="19.5703125" style="7" customWidth="1"/>
    <col min="14720" max="14727" width="11" style="7" customWidth="1"/>
    <col min="14728" max="14972" width="9.140625" style="7"/>
    <col min="14973" max="14973" width="20.140625" style="7" customWidth="1"/>
    <col min="14974" max="14974" width="4" style="7" customWidth="1"/>
    <col min="14975" max="14975" width="19.5703125" style="7" customWidth="1"/>
    <col min="14976" max="14983" width="11" style="7" customWidth="1"/>
    <col min="14984" max="15228" width="9.140625" style="7"/>
    <col min="15229" max="15229" width="20.140625" style="7" customWidth="1"/>
    <col min="15230" max="15230" width="4" style="7" customWidth="1"/>
    <col min="15231" max="15231" width="19.5703125" style="7" customWidth="1"/>
    <col min="15232" max="15239" width="11" style="7" customWidth="1"/>
    <col min="15240" max="15484" width="9.140625" style="7"/>
    <col min="15485" max="15485" width="20.140625" style="7" customWidth="1"/>
    <col min="15486" max="15486" width="4" style="7" customWidth="1"/>
    <col min="15487" max="15487" width="19.5703125" style="7" customWidth="1"/>
    <col min="15488" max="15495" width="11" style="7" customWidth="1"/>
    <col min="15496" max="15740" width="9.140625" style="7"/>
    <col min="15741" max="15741" width="20.140625" style="7" customWidth="1"/>
    <col min="15742" max="15742" width="4" style="7" customWidth="1"/>
    <col min="15743" max="15743" width="19.5703125" style="7" customWidth="1"/>
    <col min="15744" max="15751" width="11" style="7" customWidth="1"/>
    <col min="15752" max="15996" width="9.140625" style="7"/>
    <col min="15997" max="15997" width="20.140625" style="7" customWidth="1"/>
    <col min="15998" max="15998" width="4" style="7" customWidth="1"/>
    <col min="15999" max="15999" width="19.5703125" style="7" customWidth="1"/>
    <col min="16000" max="16007" width="11" style="7" customWidth="1"/>
    <col min="16008" max="16384" width="9.140625" style="7"/>
  </cols>
  <sheetData>
    <row r="1" spans="1:3" ht="30" customHeight="1" x14ac:dyDescent="0.25">
      <c r="A1" s="641" t="s">
        <v>170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36">
        <f>SUM(B7:B21)</f>
        <v>81900290</v>
      </c>
      <c r="C5" s="436">
        <f>SUM(C7:C21)</f>
        <v>46544036.940000005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579" t="s">
        <v>8</v>
      </c>
      <c r="B7" s="622">
        <v>27128050</v>
      </c>
      <c r="C7" s="622">
        <v>13881314.199999999</v>
      </c>
    </row>
    <row r="8" spans="1:3" s="12" customFormat="1" ht="23.25" x14ac:dyDescent="0.25">
      <c r="A8" s="579" t="s">
        <v>76</v>
      </c>
      <c r="B8" s="622">
        <v>72170</v>
      </c>
      <c r="C8" s="622">
        <v>18836.22</v>
      </c>
    </row>
    <row r="9" spans="1:3" s="12" customFormat="1" x14ac:dyDescent="0.25">
      <c r="A9" s="579" t="s">
        <v>13</v>
      </c>
      <c r="B9" s="622">
        <v>706146</v>
      </c>
      <c r="C9" s="622">
        <v>0</v>
      </c>
    </row>
    <row r="10" spans="1:3" s="12" customFormat="1" x14ac:dyDescent="0.25">
      <c r="A10" s="579" t="s">
        <v>9</v>
      </c>
      <c r="B10" s="622">
        <v>8214422</v>
      </c>
      <c r="C10" s="622">
        <v>4142189.92</v>
      </c>
    </row>
    <row r="11" spans="1:3" s="12" customFormat="1" x14ac:dyDescent="0.25">
      <c r="A11" s="579" t="s">
        <v>10</v>
      </c>
      <c r="B11" s="622">
        <v>139900</v>
      </c>
      <c r="C11" s="622">
        <v>51485.760000000002</v>
      </c>
    </row>
    <row r="12" spans="1:3" s="12" customFormat="1" x14ac:dyDescent="0.25">
      <c r="A12" s="579" t="s">
        <v>15</v>
      </c>
      <c r="B12" s="622">
        <v>201000</v>
      </c>
      <c r="C12" s="622">
        <v>106964.71</v>
      </c>
    </row>
    <row r="13" spans="1:3" s="12" customFormat="1" ht="23.25" x14ac:dyDescent="0.25">
      <c r="A13" s="579" t="s">
        <v>14</v>
      </c>
      <c r="B13" s="622"/>
      <c r="C13" s="622"/>
    </row>
    <row r="14" spans="1:3" s="12" customFormat="1" x14ac:dyDescent="0.25">
      <c r="A14" s="579" t="s">
        <v>16</v>
      </c>
      <c r="B14" s="622">
        <v>0</v>
      </c>
      <c r="C14" s="622">
        <v>0</v>
      </c>
    </row>
    <row r="15" spans="1:3" s="12" customFormat="1" x14ac:dyDescent="0.25">
      <c r="A15" s="579" t="s">
        <v>11</v>
      </c>
      <c r="B15" s="622">
        <v>22690070</v>
      </c>
      <c r="C15" s="622">
        <v>12828153.050000001</v>
      </c>
    </row>
    <row r="16" spans="1:3" s="12" customFormat="1" x14ac:dyDescent="0.25">
      <c r="A16" s="579" t="s">
        <v>12</v>
      </c>
      <c r="B16" s="622">
        <v>16498645</v>
      </c>
      <c r="C16" s="622">
        <v>11476369.65</v>
      </c>
    </row>
    <row r="17" spans="1:3" s="12" customFormat="1" ht="30" customHeight="1" x14ac:dyDescent="0.25">
      <c r="A17" s="579" t="s">
        <v>77</v>
      </c>
      <c r="B17" s="622">
        <v>98000</v>
      </c>
      <c r="C17" s="622">
        <v>20247.18</v>
      </c>
    </row>
    <row r="18" spans="1:3" s="12" customFormat="1" x14ac:dyDescent="0.25">
      <c r="A18" s="579" t="s">
        <v>156</v>
      </c>
      <c r="B18" s="622">
        <v>0</v>
      </c>
      <c r="C18" s="622">
        <v>0</v>
      </c>
    </row>
    <row r="19" spans="1:3" s="12" customFormat="1" x14ac:dyDescent="0.25">
      <c r="A19" s="580" t="s">
        <v>5</v>
      </c>
      <c r="B19" s="622">
        <v>75500</v>
      </c>
      <c r="C19" s="622">
        <v>42808.14</v>
      </c>
    </row>
    <row r="20" spans="1:3" s="12" customFormat="1" ht="25.5" x14ac:dyDescent="0.25">
      <c r="A20" s="580" t="s">
        <v>6</v>
      </c>
      <c r="B20" s="622">
        <v>1054000</v>
      </c>
      <c r="C20" s="622">
        <v>435866</v>
      </c>
    </row>
    <row r="21" spans="1:3" s="12" customFormat="1" ht="25.5" x14ac:dyDescent="0.25">
      <c r="A21" s="580" t="s">
        <v>7</v>
      </c>
      <c r="B21" s="622">
        <v>5022387</v>
      </c>
      <c r="C21" s="622">
        <v>3539802.11</v>
      </c>
    </row>
    <row r="22" spans="1:3" s="12" customFormat="1" x14ac:dyDescent="0.25">
      <c r="A22" s="272"/>
      <c r="B22" s="469"/>
      <c r="C22" s="469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36">
        <f>SUM(B28:B41)</f>
        <v>75633954.329999998</v>
      </c>
      <c r="C26" s="436">
        <f>SUM(C28:C41)</f>
        <v>40182051.210000001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579" t="s">
        <v>8</v>
      </c>
      <c r="B28" s="623">
        <v>39219841</v>
      </c>
      <c r="C28" s="623">
        <v>18924098.02</v>
      </c>
    </row>
    <row r="29" spans="1:3" s="12" customFormat="1" x14ac:dyDescent="0.25">
      <c r="A29" s="579" t="s">
        <v>13</v>
      </c>
      <c r="B29" s="623">
        <v>24000</v>
      </c>
      <c r="C29" s="623"/>
    </row>
    <row r="30" spans="1:3" s="12" customFormat="1" x14ac:dyDescent="0.25">
      <c r="A30" s="579" t="s">
        <v>9</v>
      </c>
      <c r="B30" s="623">
        <v>11825059</v>
      </c>
      <c r="C30" s="623">
        <v>5656350.2199999997</v>
      </c>
    </row>
    <row r="31" spans="1:3" s="12" customFormat="1" x14ac:dyDescent="0.25">
      <c r="A31" s="579" t="s">
        <v>81</v>
      </c>
      <c r="B31" s="623">
        <v>41000</v>
      </c>
      <c r="C31" s="623">
        <v>30316.71</v>
      </c>
    </row>
    <row r="32" spans="1:3" s="12" customFormat="1" x14ac:dyDescent="0.25">
      <c r="A32" s="579" t="s">
        <v>10</v>
      </c>
      <c r="B32" s="623">
        <v>193755</v>
      </c>
      <c r="C32" s="623">
        <v>84197.73</v>
      </c>
    </row>
    <row r="33" spans="1:3" s="12" customFormat="1" ht="23.25" x14ac:dyDescent="0.25">
      <c r="A33" s="579" t="s">
        <v>14</v>
      </c>
      <c r="B33" s="623">
        <v>95000</v>
      </c>
      <c r="C33" s="623">
        <v>3500</v>
      </c>
    </row>
    <row r="34" spans="1:3" s="12" customFormat="1" x14ac:dyDescent="0.25">
      <c r="A34" s="579" t="s">
        <v>18</v>
      </c>
      <c r="B34" s="623">
        <v>705100</v>
      </c>
      <c r="C34" s="623">
        <v>352565.07</v>
      </c>
    </row>
    <row r="35" spans="1:3" s="12" customFormat="1" x14ac:dyDescent="0.25">
      <c r="A35" s="579" t="s">
        <v>11</v>
      </c>
      <c r="B35" s="623">
        <v>693310</v>
      </c>
      <c r="C35" s="623">
        <v>187319.08</v>
      </c>
    </row>
    <row r="36" spans="1:3" s="12" customFormat="1" x14ac:dyDescent="0.25">
      <c r="A36" s="579" t="s">
        <v>12</v>
      </c>
      <c r="B36" s="626">
        <v>2854607.5</v>
      </c>
      <c r="C36" s="626">
        <v>1241337.96</v>
      </c>
    </row>
    <row r="37" spans="1:3" s="12" customFormat="1" x14ac:dyDescent="0.25">
      <c r="A37" s="579" t="s">
        <v>72</v>
      </c>
      <c r="B37" s="626">
        <v>166392</v>
      </c>
      <c r="C37" s="626">
        <v>53034.67</v>
      </c>
    </row>
    <row r="38" spans="1:3" s="12" customFormat="1" x14ac:dyDescent="0.25">
      <c r="A38" s="579"/>
      <c r="B38" s="626"/>
      <c r="C38" s="626"/>
    </row>
    <row r="39" spans="1:3" s="12" customFormat="1" x14ac:dyDescent="0.25">
      <c r="A39" s="580" t="s">
        <v>5</v>
      </c>
      <c r="B39" s="626">
        <v>1430500</v>
      </c>
      <c r="C39" s="626">
        <v>757552</v>
      </c>
    </row>
    <row r="40" spans="1:3" s="12" customFormat="1" ht="25.5" x14ac:dyDescent="0.25">
      <c r="A40" s="580" t="s">
        <v>6</v>
      </c>
      <c r="B40" s="626">
        <v>8528341.3300000001</v>
      </c>
      <c r="C40" s="626">
        <v>8053472.8499999996</v>
      </c>
    </row>
    <row r="41" spans="1:3" s="12" customFormat="1" ht="25.5" x14ac:dyDescent="0.25">
      <c r="A41" s="580" t="s">
        <v>7</v>
      </c>
      <c r="B41" s="626">
        <v>9857048.5</v>
      </c>
      <c r="C41" s="626">
        <v>4838306.9000000004</v>
      </c>
    </row>
    <row r="42" spans="1:3" s="12" customFormat="1" x14ac:dyDescent="0.25">
      <c r="A42" s="14"/>
      <c r="B42" s="619"/>
      <c r="C42" s="619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79087947</v>
      </c>
      <c r="C45" s="8">
        <f>SUM(C47:C60)</f>
        <v>39887527.780000001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579" t="s">
        <v>8</v>
      </c>
      <c r="B47" s="624">
        <v>31428441</v>
      </c>
      <c r="C47" s="624">
        <v>13142828.619999999</v>
      </c>
    </row>
    <row r="48" spans="1:3" s="12" customFormat="1" x14ac:dyDescent="0.25">
      <c r="A48" s="579" t="s">
        <v>79</v>
      </c>
      <c r="B48" s="624">
        <v>0</v>
      </c>
      <c r="C48" s="624">
        <v>0</v>
      </c>
    </row>
    <row r="49" spans="1:3" s="12" customFormat="1" x14ac:dyDescent="0.25">
      <c r="A49" s="579" t="s">
        <v>9</v>
      </c>
      <c r="B49" s="624">
        <v>9491389</v>
      </c>
      <c r="C49" s="624">
        <v>3949397.79</v>
      </c>
    </row>
    <row r="50" spans="1:3" s="12" customFormat="1" x14ac:dyDescent="0.25">
      <c r="A50" s="579" t="s">
        <v>10</v>
      </c>
      <c r="B50" s="624">
        <v>183000</v>
      </c>
      <c r="C50" s="624">
        <v>41651.760000000002</v>
      </c>
    </row>
    <row r="51" spans="1:3" s="12" customFormat="1" x14ac:dyDescent="0.25">
      <c r="A51" s="579" t="s">
        <v>44</v>
      </c>
      <c r="B51" s="624">
        <v>0</v>
      </c>
      <c r="C51" s="624">
        <v>0</v>
      </c>
    </row>
    <row r="52" spans="1:3" s="12" customFormat="1" x14ac:dyDescent="0.25">
      <c r="A52" s="579" t="s">
        <v>15</v>
      </c>
      <c r="B52" s="624">
        <v>230700</v>
      </c>
      <c r="C52" s="624">
        <v>154728.18</v>
      </c>
    </row>
    <row r="53" spans="1:3" s="12" customFormat="1" x14ac:dyDescent="0.25">
      <c r="A53" s="579" t="s">
        <v>11</v>
      </c>
      <c r="B53" s="624">
        <v>437000</v>
      </c>
      <c r="C53" s="624">
        <v>150810</v>
      </c>
    </row>
    <row r="54" spans="1:3" s="12" customFormat="1" x14ac:dyDescent="0.25">
      <c r="A54" s="579" t="s">
        <v>12</v>
      </c>
      <c r="B54" s="624">
        <v>7415505</v>
      </c>
      <c r="C54" s="624">
        <v>1038285.82</v>
      </c>
    </row>
    <row r="55" spans="1:3" s="12" customFormat="1" x14ac:dyDescent="0.25">
      <c r="A55" s="579" t="s">
        <v>72</v>
      </c>
      <c r="B55" s="624">
        <v>80149</v>
      </c>
      <c r="C55" s="624">
        <v>58570.11</v>
      </c>
    </row>
    <row r="56" spans="1:3" s="12" customFormat="1" x14ac:dyDescent="0.25">
      <c r="A56" s="579" t="s">
        <v>99</v>
      </c>
      <c r="B56" s="624">
        <v>200000</v>
      </c>
      <c r="C56" s="624">
        <v>0</v>
      </c>
    </row>
    <row r="57" spans="1:3" s="12" customFormat="1" ht="23.25" x14ac:dyDescent="0.25">
      <c r="A57" s="579" t="s">
        <v>80</v>
      </c>
      <c r="B57" s="624">
        <v>50000</v>
      </c>
      <c r="C57" s="624">
        <v>12634.68</v>
      </c>
    </row>
    <row r="58" spans="1:3" s="12" customFormat="1" x14ac:dyDescent="0.25">
      <c r="A58" s="580" t="s">
        <v>5</v>
      </c>
      <c r="B58" s="624">
        <v>0</v>
      </c>
      <c r="C58" s="624">
        <v>0</v>
      </c>
    </row>
    <row r="59" spans="1:3" s="12" customFormat="1" ht="25.5" x14ac:dyDescent="0.25">
      <c r="A59" s="580" t="s">
        <v>6</v>
      </c>
      <c r="B59" s="624">
        <v>19312579</v>
      </c>
      <c r="C59" s="624">
        <v>17760208</v>
      </c>
    </row>
    <row r="60" spans="1:3" s="12" customFormat="1" ht="25.5" x14ac:dyDescent="0.25">
      <c r="A60" s="580" t="s">
        <v>7</v>
      </c>
      <c r="B60" s="624">
        <v>10259184</v>
      </c>
      <c r="C60" s="624">
        <v>3578412.82</v>
      </c>
    </row>
    <row r="61" spans="1:3" s="12" customFormat="1" x14ac:dyDescent="0.25">
      <c r="A61" s="10"/>
      <c r="B61" s="616"/>
      <c r="C61" s="616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36">
        <f>SUM(B66:B78)</f>
        <v>37461045.670000002</v>
      </c>
      <c r="C64" s="436">
        <f>SUM(C66:C78)</f>
        <v>19775491.359999999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579" t="s">
        <v>8</v>
      </c>
      <c r="B66" s="625">
        <v>14893827</v>
      </c>
      <c r="C66" s="625">
        <v>7279795.0999999996</v>
      </c>
    </row>
    <row r="67" spans="1:3" s="12" customFormat="1" x14ac:dyDescent="0.25">
      <c r="A67" s="579" t="s">
        <v>13</v>
      </c>
      <c r="B67" s="625">
        <v>80000</v>
      </c>
      <c r="C67" s="625">
        <v>900</v>
      </c>
    </row>
    <row r="68" spans="1:3" s="12" customFormat="1" x14ac:dyDescent="0.25">
      <c r="A68" s="579" t="s">
        <v>9</v>
      </c>
      <c r="B68" s="625">
        <v>4462873</v>
      </c>
      <c r="C68" s="625">
        <v>2190073.39</v>
      </c>
    </row>
    <row r="69" spans="1:3" s="12" customFormat="1" x14ac:dyDescent="0.25">
      <c r="A69" s="579" t="s">
        <v>10</v>
      </c>
      <c r="B69" s="625">
        <v>68840</v>
      </c>
      <c r="C69" s="625">
        <v>21732.19</v>
      </c>
    </row>
    <row r="70" spans="1:3" s="12" customFormat="1" ht="23.25" x14ac:dyDescent="0.25">
      <c r="A70" s="579" t="s">
        <v>14</v>
      </c>
      <c r="B70" s="625">
        <v>0</v>
      </c>
      <c r="C70" s="625"/>
    </row>
    <row r="71" spans="1:3" s="12" customFormat="1" x14ac:dyDescent="0.25">
      <c r="A71" s="579" t="s">
        <v>21</v>
      </c>
      <c r="B71" s="625">
        <v>148046.10999999999</v>
      </c>
      <c r="C71" s="625">
        <v>62155.19</v>
      </c>
    </row>
    <row r="72" spans="1:3" s="12" customFormat="1" x14ac:dyDescent="0.25">
      <c r="A72" s="579" t="s">
        <v>11</v>
      </c>
      <c r="B72" s="625">
        <v>748845</v>
      </c>
      <c r="C72" s="625">
        <v>214163.38</v>
      </c>
    </row>
    <row r="73" spans="1:3" s="12" customFormat="1" x14ac:dyDescent="0.25">
      <c r="A73" s="579" t="s">
        <v>12</v>
      </c>
      <c r="B73" s="625">
        <v>1720375</v>
      </c>
      <c r="C73" s="625">
        <v>307717</v>
      </c>
    </row>
    <row r="74" spans="1:3" s="12" customFormat="1" x14ac:dyDescent="0.25">
      <c r="A74" s="579" t="s">
        <v>135</v>
      </c>
      <c r="B74" s="625">
        <v>35000</v>
      </c>
      <c r="C74" s="625">
        <v>1265.45</v>
      </c>
    </row>
    <row r="75" spans="1:3" s="12" customFormat="1" x14ac:dyDescent="0.25">
      <c r="A75" s="579" t="s">
        <v>72</v>
      </c>
      <c r="B75" s="625">
        <v>93349.94</v>
      </c>
      <c r="C75" s="625">
        <v>56352.87</v>
      </c>
    </row>
    <row r="76" spans="1:3" s="12" customFormat="1" x14ac:dyDescent="0.25">
      <c r="A76" s="580" t="s">
        <v>5</v>
      </c>
      <c r="B76" s="625">
        <v>14400</v>
      </c>
      <c r="C76" s="625">
        <v>7050</v>
      </c>
    </row>
    <row r="77" spans="1:3" s="12" customFormat="1" ht="25.5" x14ac:dyDescent="0.25">
      <c r="A77" s="580" t="s">
        <v>6</v>
      </c>
      <c r="B77" s="625">
        <v>6651596.0700000003</v>
      </c>
      <c r="C77" s="625">
        <v>4620890.07</v>
      </c>
    </row>
    <row r="78" spans="1:3" s="12" customFormat="1" ht="25.5" x14ac:dyDescent="0.25">
      <c r="A78" s="580" t="s">
        <v>7</v>
      </c>
      <c r="B78" s="625">
        <v>8543893.5500000007</v>
      </c>
      <c r="C78" s="625">
        <v>5013396.72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36">
        <f>SUM(B84:B97)</f>
        <v>72361600</v>
      </c>
      <c r="C82" s="436">
        <f>SUM(C84:C97)</f>
        <v>32363398.629999995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579" t="s">
        <v>8</v>
      </c>
      <c r="B84" s="628">
        <v>31698750</v>
      </c>
      <c r="C84" s="627">
        <v>10716124.75</v>
      </c>
    </row>
    <row r="85" spans="1:3" s="12" customFormat="1" x14ac:dyDescent="0.25">
      <c r="A85" s="579" t="s">
        <v>13</v>
      </c>
      <c r="B85" s="626">
        <v>3000</v>
      </c>
      <c r="C85" s="626">
        <v>700</v>
      </c>
    </row>
    <row r="86" spans="1:3" s="12" customFormat="1" x14ac:dyDescent="0.25">
      <c r="A86" s="579" t="s">
        <v>9</v>
      </c>
      <c r="B86" s="626">
        <v>9572950</v>
      </c>
      <c r="C86" s="626">
        <v>3220371.04</v>
      </c>
    </row>
    <row r="87" spans="1:3" s="12" customFormat="1" x14ac:dyDescent="0.25">
      <c r="A87" s="579" t="s">
        <v>10</v>
      </c>
      <c r="B87" s="626">
        <v>23000</v>
      </c>
      <c r="C87" s="626">
        <v>11853.12</v>
      </c>
    </row>
    <row r="88" spans="1:3" s="12" customFormat="1" ht="23.25" x14ac:dyDescent="0.25">
      <c r="A88" s="579" t="s">
        <v>14</v>
      </c>
      <c r="B88" s="626">
        <v>70000</v>
      </c>
      <c r="C88" s="626">
        <v>70000</v>
      </c>
    </row>
    <row r="89" spans="1:3" s="12" customFormat="1" x14ac:dyDescent="0.25">
      <c r="A89" s="579" t="s">
        <v>21</v>
      </c>
      <c r="B89" s="626">
        <v>336000</v>
      </c>
      <c r="C89" s="626">
        <v>103948.61</v>
      </c>
    </row>
    <row r="90" spans="1:3" s="12" customFormat="1" x14ac:dyDescent="0.25">
      <c r="A90" s="579" t="s">
        <v>11</v>
      </c>
      <c r="B90" s="626">
        <v>120000</v>
      </c>
      <c r="C90" s="626">
        <v>18591</v>
      </c>
    </row>
    <row r="91" spans="1:3" s="12" customFormat="1" x14ac:dyDescent="0.25">
      <c r="A91" s="579" t="s">
        <v>73</v>
      </c>
      <c r="B91" s="626"/>
      <c r="C91" s="626"/>
    </row>
    <row r="92" spans="1:3" s="12" customFormat="1" x14ac:dyDescent="0.25">
      <c r="A92" s="579" t="s">
        <v>12</v>
      </c>
      <c r="B92" s="626">
        <v>7487200</v>
      </c>
      <c r="C92" s="626">
        <v>3360266.48</v>
      </c>
    </row>
    <row r="93" spans="1:3" s="12" customFormat="1" x14ac:dyDescent="0.25">
      <c r="A93" s="579" t="s">
        <v>72</v>
      </c>
      <c r="B93" s="626">
        <v>95000</v>
      </c>
      <c r="C93" s="626">
        <v>89859.9</v>
      </c>
    </row>
    <row r="94" spans="1:3" s="12" customFormat="1" x14ac:dyDescent="0.25">
      <c r="A94" s="579" t="s">
        <v>94</v>
      </c>
      <c r="B94" s="626">
        <v>50000</v>
      </c>
      <c r="C94" s="626">
        <v>48751.62</v>
      </c>
    </row>
    <row r="95" spans="1:3" s="12" customFormat="1" x14ac:dyDescent="0.25">
      <c r="A95" s="580" t="s">
        <v>5</v>
      </c>
      <c r="B95" s="626">
        <v>532000</v>
      </c>
      <c r="C95" s="626">
        <v>191055</v>
      </c>
    </row>
    <row r="96" spans="1:3" s="12" customFormat="1" ht="25.5" x14ac:dyDescent="0.25">
      <c r="A96" s="580" t="s">
        <v>6</v>
      </c>
      <c r="B96" s="626">
        <v>8851628</v>
      </c>
      <c r="C96" s="626">
        <v>6695678</v>
      </c>
    </row>
    <row r="97" spans="1:3" s="12" customFormat="1" ht="25.5" x14ac:dyDescent="0.25">
      <c r="A97" s="580" t="s">
        <v>7</v>
      </c>
      <c r="B97" s="626">
        <v>13522072</v>
      </c>
      <c r="C97" s="626">
        <v>7836199.1100000003</v>
      </c>
    </row>
    <row r="98" spans="1:3" s="12" customFormat="1" x14ac:dyDescent="0.25">
      <c r="A98" s="14"/>
      <c r="B98" s="592"/>
      <c r="C98" s="592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36">
        <f>SUM(B103:B114)</f>
        <v>58406266</v>
      </c>
      <c r="C101" s="436">
        <f>SUM(C103:C114)</f>
        <v>31567900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579" t="s">
        <v>8</v>
      </c>
      <c r="B103" s="602">
        <v>30888900</v>
      </c>
      <c r="C103" s="619">
        <v>16229149.490000002</v>
      </c>
    </row>
    <row r="104" spans="1:3" s="12" customFormat="1" x14ac:dyDescent="0.25">
      <c r="A104" s="579" t="s">
        <v>13</v>
      </c>
      <c r="B104" s="602">
        <v>9000</v>
      </c>
      <c r="C104" s="619">
        <v>0</v>
      </c>
    </row>
    <row r="105" spans="1:3" s="12" customFormat="1" x14ac:dyDescent="0.25">
      <c r="A105" s="579" t="s">
        <v>9</v>
      </c>
      <c r="B105" s="602">
        <v>9299300</v>
      </c>
      <c r="C105" s="619">
        <v>4851550.51</v>
      </c>
    </row>
    <row r="106" spans="1:3" s="12" customFormat="1" x14ac:dyDescent="0.25">
      <c r="A106" s="579" t="s">
        <v>10</v>
      </c>
      <c r="B106" s="602">
        <v>215864.36</v>
      </c>
      <c r="C106" s="619">
        <v>83654.680000000008</v>
      </c>
    </row>
    <row r="107" spans="1:3" s="12" customFormat="1" ht="23.25" x14ac:dyDescent="0.25">
      <c r="A107" s="579" t="s">
        <v>49</v>
      </c>
      <c r="B107" s="602">
        <v>30000</v>
      </c>
      <c r="C107" s="619">
        <v>0</v>
      </c>
    </row>
    <row r="108" spans="1:3" s="12" customFormat="1" x14ac:dyDescent="0.25">
      <c r="A108" s="579" t="s">
        <v>21</v>
      </c>
      <c r="B108" s="602">
        <v>779347.64</v>
      </c>
      <c r="C108" s="619">
        <v>360054.81</v>
      </c>
    </row>
    <row r="109" spans="1:3" s="12" customFormat="1" x14ac:dyDescent="0.25">
      <c r="A109" s="579" t="s">
        <v>11</v>
      </c>
      <c r="B109" s="602">
        <v>664585</v>
      </c>
      <c r="C109" s="619">
        <v>66380</v>
      </c>
    </row>
    <row r="110" spans="1:3" s="12" customFormat="1" x14ac:dyDescent="0.25">
      <c r="A110" s="579" t="s">
        <v>12</v>
      </c>
      <c r="B110" s="602">
        <v>3155191.94</v>
      </c>
      <c r="C110" s="616">
        <v>1108766.1400000001</v>
      </c>
    </row>
    <row r="111" spans="1:3" s="12" customFormat="1" x14ac:dyDescent="0.25">
      <c r="A111" s="579" t="s">
        <v>72</v>
      </c>
      <c r="B111" s="601">
        <v>120000</v>
      </c>
      <c r="C111" s="616">
        <v>43551.78</v>
      </c>
    </row>
    <row r="112" spans="1:3" s="12" customFormat="1" x14ac:dyDescent="0.25">
      <c r="A112" s="580" t="s">
        <v>5</v>
      </c>
      <c r="B112" s="601">
        <v>601553</v>
      </c>
      <c r="C112" s="616">
        <v>70172</v>
      </c>
    </row>
    <row r="113" spans="1:3" s="12" customFormat="1" ht="14.25" customHeight="1" x14ac:dyDescent="0.25">
      <c r="A113" s="580" t="s">
        <v>6</v>
      </c>
      <c r="B113" s="601">
        <v>4878561.0599999996</v>
      </c>
      <c r="C113" s="619">
        <v>4515630</v>
      </c>
    </row>
    <row r="114" spans="1:3" s="12" customFormat="1" ht="25.5" x14ac:dyDescent="0.25">
      <c r="A114" s="580" t="s">
        <v>7</v>
      </c>
      <c r="B114" s="601">
        <v>7763963</v>
      </c>
      <c r="C114" s="621">
        <v>4238990.59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65884210</v>
      </c>
      <c r="C118" s="8">
        <f>SUM(C120:C132)</f>
        <v>29248132.029999997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619">
        <v>36170150</v>
      </c>
      <c r="C120" s="619">
        <v>17007498.91</v>
      </c>
    </row>
    <row r="121" spans="1:3" s="12" customFormat="1" x14ac:dyDescent="0.25">
      <c r="A121" s="13" t="s">
        <v>13</v>
      </c>
      <c r="B121" s="619">
        <v>35000</v>
      </c>
      <c r="C121" s="619">
        <v>24834.15</v>
      </c>
    </row>
    <row r="122" spans="1:3" s="12" customFormat="1" x14ac:dyDescent="0.25">
      <c r="A122" s="13" t="s">
        <v>111</v>
      </c>
      <c r="B122" s="619"/>
      <c r="C122" s="619"/>
    </row>
    <row r="123" spans="1:3" s="12" customFormat="1" x14ac:dyDescent="0.25">
      <c r="A123" s="13" t="s">
        <v>9</v>
      </c>
      <c r="B123" s="619">
        <v>10923150</v>
      </c>
      <c r="C123" s="619">
        <v>5068246.13</v>
      </c>
    </row>
    <row r="124" spans="1:3" s="12" customFormat="1" x14ac:dyDescent="0.25">
      <c r="A124" s="13" t="s">
        <v>10</v>
      </c>
      <c r="B124" s="619">
        <v>165000</v>
      </c>
      <c r="C124" s="619">
        <v>52858.06</v>
      </c>
    </row>
    <row r="125" spans="1:3" s="12" customFormat="1" ht="23.25" x14ac:dyDescent="0.25">
      <c r="A125" s="13" t="s">
        <v>14</v>
      </c>
      <c r="B125" s="619">
        <v>120000</v>
      </c>
      <c r="C125" s="619">
        <v>60000</v>
      </c>
    </row>
    <row r="126" spans="1:3" s="12" customFormat="1" x14ac:dyDescent="0.25">
      <c r="A126" s="13" t="s">
        <v>21</v>
      </c>
      <c r="B126" s="619">
        <v>369000</v>
      </c>
      <c r="C126" s="619">
        <v>207919.91</v>
      </c>
    </row>
    <row r="127" spans="1:3" s="12" customFormat="1" x14ac:dyDescent="0.25">
      <c r="A127" s="13" t="s">
        <v>11</v>
      </c>
      <c r="B127" s="619">
        <v>320000</v>
      </c>
      <c r="C127" s="619">
        <v>85900</v>
      </c>
    </row>
    <row r="128" spans="1:3" s="12" customFormat="1" x14ac:dyDescent="0.25">
      <c r="A128" s="13" t="s">
        <v>12</v>
      </c>
      <c r="B128" s="619">
        <v>3881900</v>
      </c>
      <c r="C128" s="619">
        <v>569943.78</v>
      </c>
    </row>
    <row r="129" spans="1:3" s="12" customFormat="1" x14ac:dyDescent="0.25">
      <c r="A129" s="13" t="s">
        <v>72</v>
      </c>
      <c r="B129" s="619">
        <v>149420</v>
      </c>
      <c r="C129" s="619">
        <v>64315.58</v>
      </c>
    </row>
    <row r="130" spans="1:3" s="12" customFormat="1" x14ac:dyDescent="0.25">
      <c r="A130" s="10" t="s">
        <v>5</v>
      </c>
      <c r="B130" s="619"/>
      <c r="C130" s="619"/>
    </row>
    <row r="131" spans="1:3" s="12" customFormat="1" ht="25.5" x14ac:dyDescent="0.25">
      <c r="A131" s="10" t="s">
        <v>6</v>
      </c>
      <c r="B131" s="619">
        <v>5900000</v>
      </c>
      <c r="C131" s="619">
        <v>2093001</v>
      </c>
    </row>
    <row r="132" spans="1:3" s="12" customFormat="1" ht="25.5" x14ac:dyDescent="0.25">
      <c r="A132" s="10" t="s">
        <v>7</v>
      </c>
      <c r="B132" s="619">
        <v>7850590</v>
      </c>
      <c r="C132" s="619">
        <v>4013614.5100000002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SUM(B138:B150)</f>
        <v>53306766</v>
      </c>
      <c r="C136" s="8">
        <f>SUM(C138:C150)</f>
        <v>23630215.460000001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0" t="s">
        <v>8</v>
      </c>
      <c r="B138" s="619">
        <v>24355289</v>
      </c>
      <c r="C138" s="619">
        <v>10619040.720000001</v>
      </c>
    </row>
    <row r="139" spans="1:3" s="12" customFormat="1" x14ac:dyDescent="0.25">
      <c r="A139" s="10" t="s">
        <v>9</v>
      </c>
      <c r="B139" s="619">
        <v>7357326.9999999991</v>
      </c>
      <c r="C139" s="619">
        <v>4277598.22</v>
      </c>
    </row>
    <row r="140" spans="1:3" s="12" customFormat="1" x14ac:dyDescent="0.25">
      <c r="A140" s="12" t="s">
        <v>123</v>
      </c>
      <c r="B140" s="619">
        <v>30000</v>
      </c>
      <c r="C140" s="619">
        <v>5323.11</v>
      </c>
    </row>
    <row r="141" spans="1:3" s="12" customFormat="1" x14ac:dyDescent="0.25">
      <c r="A141" s="10" t="s">
        <v>112</v>
      </c>
      <c r="B141" s="619">
        <v>3300</v>
      </c>
      <c r="C141" s="619">
        <v>400</v>
      </c>
    </row>
    <row r="142" spans="1:3" s="12" customFormat="1" x14ac:dyDescent="0.25">
      <c r="A142" s="10" t="s">
        <v>10</v>
      </c>
      <c r="B142" s="619">
        <v>72600</v>
      </c>
      <c r="C142" s="619">
        <v>31713.47</v>
      </c>
    </row>
    <row r="143" spans="1:3" s="12" customFormat="1" ht="30.75" customHeight="1" x14ac:dyDescent="0.25">
      <c r="A143" s="10" t="s">
        <v>14</v>
      </c>
      <c r="B143" s="619"/>
      <c r="C143" s="619"/>
    </row>
    <row r="144" spans="1:3" s="12" customFormat="1" ht="18" customHeight="1" x14ac:dyDescent="0.25">
      <c r="A144" s="10" t="s">
        <v>30</v>
      </c>
      <c r="B144" s="619">
        <v>275001</v>
      </c>
      <c r="C144" s="619">
        <v>203328.11</v>
      </c>
    </row>
    <row r="145" spans="1:3" s="12" customFormat="1" ht="18" customHeight="1" x14ac:dyDescent="0.25">
      <c r="A145" s="13" t="s">
        <v>11</v>
      </c>
      <c r="B145" s="602">
        <v>330500</v>
      </c>
      <c r="C145" s="619">
        <v>63836.08</v>
      </c>
    </row>
    <row r="146" spans="1:3" s="12" customFormat="1" ht="18" customHeight="1" x14ac:dyDescent="0.25">
      <c r="A146" s="10" t="s">
        <v>12</v>
      </c>
      <c r="B146" s="619">
        <v>2273117</v>
      </c>
      <c r="C146" s="619">
        <v>1177688.6400000001</v>
      </c>
    </row>
    <row r="147" spans="1:3" s="12" customFormat="1" ht="18" customHeight="1" x14ac:dyDescent="0.25">
      <c r="A147" s="13" t="s">
        <v>72</v>
      </c>
      <c r="B147" s="602">
        <v>114834</v>
      </c>
      <c r="C147" s="619">
        <v>65681.76999999999</v>
      </c>
    </row>
    <row r="148" spans="1:3" s="12" customFormat="1" ht="17.25" customHeight="1" x14ac:dyDescent="0.25">
      <c r="A148" s="10" t="s">
        <v>5</v>
      </c>
      <c r="B148" s="619">
        <v>77620</v>
      </c>
      <c r="C148" s="619">
        <v>13943.93</v>
      </c>
    </row>
    <row r="149" spans="1:3" s="12" customFormat="1" ht="25.5" x14ac:dyDescent="0.25">
      <c r="A149" s="10" t="s">
        <v>6</v>
      </c>
      <c r="B149" s="619">
        <v>1645000</v>
      </c>
      <c r="C149" s="619">
        <v>2411531</v>
      </c>
    </row>
    <row r="150" spans="1:3" s="12" customFormat="1" ht="25.5" x14ac:dyDescent="0.25">
      <c r="A150" s="10" t="s">
        <v>7</v>
      </c>
      <c r="B150" s="619">
        <v>16772178</v>
      </c>
      <c r="C150" s="619">
        <v>4760130.41</v>
      </c>
    </row>
    <row r="151" spans="1:3" s="12" customFormat="1" x14ac:dyDescent="0.25">
      <c r="A151" s="14"/>
      <c r="B151" s="14"/>
      <c r="C151" s="14"/>
    </row>
    <row r="152" spans="1:3" s="12" customFormat="1" x14ac:dyDescent="0.25">
      <c r="A152" s="21" t="s">
        <v>0</v>
      </c>
      <c r="B152" s="21" t="s">
        <v>2</v>
      </c>
      <c r="C152" s="21" t="s">
        <v>3</v>
      </c>
    </row>
    <row r="153" spans="1:3" s="12" customFormat="1" x14ac:dyDescent="0.25">
      <c r="A153" s="21" t="s">
        <v>1</v>
      </c>
      <c r="B153" s="21">
        <v>2</v>
      </c>
      <c r="C153" s="21">
        <v>3</v>
      </c>
    </row>
    <row r="154" spans="1:3" s="12" customFormat="1" x14ac:dyDescent="0.25">
      <c r="A154" s="4" t="s">
        <v>27</v>
      </c>
      <c r="B154" s="76">
        <f>SUM(B156:B168)</f>
        <v>4446600</v>
      </c>
      <c r="C154" s="76">
        <f>SUM(C156:C168)</f>
        <v>1767030.6300000001</v>
      </c>
    </row>
    <row r="155" spans="1:3" s="12" customFormat="1" x14ac:dyDescent="0.25">
      <c r="A155" s="23" t="s">
        <v>4</v>
      </c>
      <c r="B155" s="77"/>
      <c r="C155" s="77"/>
    </row>
    <row r="156" spans="1:3" s="12" customFormat="1" x14ac:dyDescent="0.25">
      <c r="A156" s="264" t="s">
        <v>8</v>
      </c>
      <c r="B156" s="619">
        <v>1930000</v>
      </c>
      <c r="C156" s="619">
        <v>1061362.06</v>
      </c>
    </row>
    <row r="157" spans="1:3" s="12" customFormat="1" ht="23.25" x14ac:dyDescent="0.25">
      <c r="A157" s="264" t="s">
        <v>140</v>
      </c>
      <c r="B157" s="619"/>
      <c r="C157" s="619"/>
    </row>
    <row r="158" spans="1:3" s="12" customFormat="1" x14ac:dyDescent="0.25">
      <c r="A158" s="264" t="s">
        <v>83</v>
      </c>
      <c r="B158" s="619">
        <v>5000</v>
      </c>
      <c r="C158" s="619">
        <v>4400.13</v>
      </c>
    </row>
    <row r="159" spans="1:3" s="12" customFormat="1" x14ac:dyDescent="0.25">
      <c r="A159" s="264" t="s">
        <v>9</v>
      </c>
      <c r="B159" s="619">
        <v>580500</v>
      </c>
      <c r="C159" s="619">
        <v>320351.32999999996</v>
      </c>
    </row>
    <row r="160" spans="1:3" s="12" customFormat="1" x14ac:dyDescent="0.25">
      <c r="A160" s="264" t="s">
        <v>10</v>
      </c>
      <c r="B160" s="619">
        <v>10700</v>
      </c>
      <c r="C160" s="619">
        <v>1634.3</v>
      </c>
    </row>
    <row r="161" spans="1:3" s="12" customFormat="1" x14ac:dyDescent="0.25">
      <c r="A161" s="264" t="s">
        <v>15</v>
      </c>
      <c r="B161" s="619"/>
      <c r="C161" s="619"/>
    </row>
    <row r="162" spans="1:3" s="12" customFormat="1" ht="23.25" x14ac:dyDescent="0.25">
      <c r="A162" s="264" t="s">
        <v>14</v>
      </c>
      <c r="B162" s="619"/>
      <c r="C162" s="619"/>
    </row>
    <row r="163" spans="1:3" s="12" customFormat="1" x14ac:dyDescent="0.25">
      <c r="A163" s="264" t="s">
        <v>11</v>
      </c>
      <c r="B163" s="619">
        <v>28000</v>
      </c>
      <c r="C163" s="619"/>
    </row>
    <row r="164" spans="1:3" s="12" customFormat="1" x14ac:dyDescent="0.25">
      <c r="A164" s="264" t="s">
        <v>12</v>
      </c>
      <c r="B164" s="619">
        <v>1755900</v>
      </c>
      <c r="C164" s="619">
        <v>350329.81</v>
      </c>
    </row>
    <row r="165" spans="1:3" s="12" customFormat="1" x14ac:dyDescent="0.25">
      <c r="A165" s="264" t="s">
        <v>74</v>
      </c>
      <c r="B165" s="619"/>
      <c r="C165" s="619"/>
    </row>
    <row r="166" spans="1:3" s="12" customFormat="1" x14ac:dyDescent="0.25">
      <c r="A166" s="265" t="s">
        <v>5</v>
      </c>
      <c r="B166" s="619">
        <v>130000</v>
      </c>
      <c r="C166" s="619">
        <v>28928</v>
      </c>
    </row>
    <row r="167" spans="1:3" s="12" customFormat="1" ht="25.5" x14ac:dyDescent="0.25">
      <c r="A167" s="265" t="s">
        <v>6</v>
      </c>
      <c r="B167" s="619"/>
      <c r="C167" s="619"/>
    </row>
    <row r="168" spans="1:3" s="12" customFormat="1" ht="25.5" x14ac:dyDescent="0.25">
      <c r="A168" s="265" t="s">
        <v>7</v>
      </c>
      <c r="B168" s="619">
        <v>6500</v>
      </c>
      <c r="C168" s="619">
        <v>25</v>
      </c>
    </row>
    <row r="169" spans="1:3" s="12" customFormat="1" x14ac:dyDescent="0.25">
      <c r="A169" s="287"/>
      <c r="B169" s="329"/>
      <c r="C169" s="329"/>
    </row>
    <row r="170" spans="1:3" s="12" customFormat="1" x14ac:dyDescent="0.25">
      <c r="A170" s="14"/>
      <c r="B170" s="329"/>
      <c r="C170" s="329"/>
    </row>
    <row r="171" spans="1:3" s="12" customFormat="1" x14ac:dyDescent="0.25">
      <c r="A171" s="15" t="s">
        <v>0</v>
      </c>
      <c r="B171" s="15" t="s">
        <v>2</v>
      </c>
      <c r="C171" s="15" t="s">
        <v>3</v>
      </c>
    </row>
    <row r="172" spans="1:3" s="12" customFormat="1" x14ac:dyDescent="0.25">
      <c r="A172" s="15" t="s">
        <v>1</v>
      </c>
      <c r="B172" s="15">
        <v>2</v>
      </c>
      <c r="C172" s="15">
        <v>3</v>
      </c>
    </row>
    <row r="173" spans="1:3" s="12" customFormat="1" x14ac:dyDescent="0.25">
      <c r="A173" s="3" t="s">
        <v>28</v>
      </c>
      <c r="B173" s="436">
        <f>SUM(B175:B186)</f>
        <v>23954700</v>
      </c>
      <c r="C173" s="436">
        <f>SUM(C175:C186)</f>
        <v>12310700.919999998</v>
      </c>
    </row>
    <row r="174" spans="1:3" s="12" customFormat="1" x14ac:dyDescent="0.25">
      <c r="A174" s="10" t="s">
        <v>4</v>
      </c>
      <c r="B174" s="259"/>
      <c r="C174" s="259"/>
    </row>
    <row r="175" spans="1:3" s="12" customFormat="1" x14ac:dyDescent="0.25">
      <c r="A175" s="576" t="s">
        <v>8</v>
      </c>
      <c r="B175" s="629">
        <v>14873000</v>
      </c>
      <c r="C175" s="629">
        <v>7520196.8499999996</v>
      </c>
    </row>
    <row r="176" spans="1:3" s="12" customFormat="1" x14ac:dyDescent="0.25">
      <c r="A176" s="576" t="s">
        <v>95</v>
      </c>
      <c r="B176" s="629">
        <v>20000</v>
      </c>
      <c r="C176" s="629">
        <v>8774.64</v>
      </c>
    </row>
    <row r="177" spans="1:3" s="12" customFormat="1" x14ac:dyDescent="0.25">
      <c r="A177" s="576" t="s">
        <v>13</v>
      </c>
      <c r="B177" s="629"/>
      <c r="C177" s="629"/>
    </row>
    <row r="178" spans="1:3" s="12" customFormat="1" x14ac:dyDescent="0.25">
      <c r="A178" s="576" t="s">
        <v>9</v>
      </c>
      <c r="B178" s="629">
        <v>4497500</v>
      </c>
      <c r="C178" s="629">
        <v>2240663.73</v>
      </c>
    </row>
    <row r="179" spans="1:3" s="12" customFormat="1" x14ac:dyDescent="0.25">
      <c r="A179" s="576" t="s">
        <v>10</v>
      </c>
      <c r="B179" s="629"/>
      <c r="C179" s="629"/>
    </row>
    <row r="180" spans="1:3" s="12" customFormat="1" ht="23.25" x14ac:dyDescent="0.25">
      <c r="A180" s="576" t="s">
        <v>14</v>
      </c>
      <c r="B180" s="629"/>
      <c r="C180" s="629"/>
    </row>
    <row r="181" spans="1:3" s="12" customFormat="1" x14ac:dyDescent="0.25">
      <c r="A181" s="576" t="s">
        <v>11</v>
      </c>
      <c r="B181" s="629">
        <v>330000</v>
      </c>
      <c r="C181" s="629">
        <v>123318</v>
      </c>
    </row>
    <row r="182" spans="1:3" s="12" customFormat="1" x14ac:dyDescent="0.25">
      <c r="A182" s="576" t="s">
        <v>12</v>
      </c>
      <c r="B182" s="629">
        <v>536824</v>
      </c>
      <c r="C182" s="629">
        <v>77684</v>
      </c>
    </row>
    <row r="183" spans="1:3" s="12" customFormat="1" x14ac:dyDescent="0.25">
      <c r="A183" s="576" t="s">
        <v>72</v>
      </c>
      <c r="B183" s="629">
        <v>57726</v>
      </c>
      <c r="C183" s="629">
        <v>7087.95</v>
      </c>
    </row>
    <row r="184" spans="1:3" s="12" customFormat="1" x14ac:dyDescent="0.25">
      <c r="A184" s="575" t="s">
        <v>5</v>
      </c>
      <c r="B184" s="629">
        <v>0</v>
      </c>
      <c r="C184" s="629">
        <v>0</v>
      </c>
    </row>
    <row r="185" spans="1:3" s="12" customFormat="1" ht="25.5" x14ac:dyDescent="0.25">
      <c r="A185" s="575" t="s">
        <v>6</v>
      </c>
      <c r="B185" s="629">
        <v>832660</v>
      </c>
      <c r="C185" s="629">
        <v>381379.75</v>
      </c>
    </row>
    <row r="186" spans="1:3" s="12" customFormat="1" ht="25.5" x14ac:dyDescent="0.25">
      <c r="A186" s="575" t="s">
        <v>7</v>
      </c>
      <c r="B186" s="629">
        <v>2806990</v>
      </c>
      <c r="C186" s="629">
        <v>1951596</v>
      </c>
    </row>
    <row r="187" spans="1:3" s="12" customFormat="1" x14ac:dyDescent="0.25">
      <c r="A187" s="14"/>
      <c r="B187" s="14"/>
      <c r="C187" s="14"/>
    </row>
    <row r="188" spans="1:3" s="12" customFormat="1" x14ac:dyDescent="0.25">
      <c r="A188" s="15" t="s">
        <v>0</v>
      </c>
      <c r="B188" s="15" t="s">
        <v>2</v>
      </c>
      <c r="C188" s="15" t="s">
        <v>3</v>
      </c>
    </row>
    <row r="189" spans="1:3" s="12" customFormat="1" x14ac:dyDescent="0.25">
      <c r="A189" s="15" t="s">
        <v>1</v>
      </c>
      <c r="B189" s="15">
        <v>2</v>
      </c>
      <c r="C189" s="15">
        <v>3</v>
      </c>
    </row>
    <row r="190" spans="1:3" s="12" customFormat="1" x14ac:dyDescent="0.25">
      <c r="A190" s="3" t="s">
        <v>29</v>
      </c>
      <c r="B190" s="8">
        <f>SUM(B192:B205)</f>
        <v>29915900</v>
      </c>
      <c r="C190" s="8">
        <f>SUM(C192:C205)</f>
        <v>12752422.77</v>
      </c>
    </row>
    <row r="191" spans="1:3" s="12" customFormat="1" x14ac:dyDescent="0.25">
      <c r="A191" s="10" t="s">
        <v>4</v>
      </c>
      <c r="B191" s="11"/>
      <c r="C191" s="11">
        <v>0</v>
      </c>
    </row>
    <row r="192" spans="1:3" s="12" customFormat="1" x14ac:dyDescent="0.25">
      <c r="A192" s="579" t="s">
        <v>8</v>
      </c>
      <c r="B192" s="629">
        <v>11096006.15</v>
      </c>
      <c r="C192" s="629">
        <v>5711543.9000000004</v>
      </c>
    </row>
    <row r="193" spans="1:3" s="12" customFormat="1" ht="23.25" x14ac:dyDescent="0.25">
      <c r="A193" s="579" t="s">
        <v>76</v>
      </c>
      <c r="B193" s="629">
        <v>30000</v>
      </c>
      <c r="C193" s="629">
        <v>6606.3</v>
      </c>
    </row>
    <row r="194" spans="1:3" s="12" customFormat="1" ht="23.25" x14ac:dyDescent="0.25">
      <c r="A194" s="579" t="s">
        <v>133</v>
      </c>
      <c r="B194" s="629"/>
      <c r="C194" s="629"/>
    </row>
    <row r="195" spans="1:3" s="12" customFormat="1" x14ac:dyDescent="0.25">
      <c r="A195" s="579" t="s">
        <v>9</v>
      </c>
      <c r="B195" s="629">
        <v>3350993.85</v>
      </c>
      <c r="C195" s="629">
        <v>1694356.94</v>
      </c>
    </row>
    <row r="196" spans="1:3" s="12" customFormat="1" x14ac:dyDescent="0.25">
      <c r="A196" s="579" t="s">
        <v>10</v>
      </c>
      <c r="B196" s="629">
        <v>74540</v>
      </c>
      <c r="C196" s="629">
        <v>15273.05</v>
      </c>
    </row>
    <row r="197" spans="1:3" s="12" customFormat="1" ht="23.25" x14ac:dyDescent="0.25">
      <c r="A197" s="579" t="s">
        <v>49</v>
      </c>
      <c r="B197" s="629">
        <v>5000</v>
      </c>
      <c r="C197" s="629"/>
    </row>
    <row r="198" spans="1:3" s="12" customFormat="1" x14ac:dyDescent="0.25">
      <c r="A198" s="386" t="s">
        <v>15</v>
      </c>
      <c r="B198" s="629">
        <v>145908</v>
      </c>
      <c r="C198" s="629">
        <v>16537.78</v>
      </c>
    </row>
    <row r="199" spans="1:3" s="12" customFormat="1" x14ac:dyDescent="0.25">
      <c r="A199" s="386" t="s">
        <v>16</v>
      </c>
      <c r="B199" s="629">
        <v>399048</v>
      </c>
      <c r="C199" s="629">
        <v>199524</v>
      </c>
    </row>
    <row r="200" spans="1:3" s="12" customFormat="1" x14ac:dyDescent="0.25">
      <c r="A200" s="579" t="s">
        <v>11</v>
      </c>
      <c r="B200" s="629">
        <v>507000</v>
      </c>
      <c r="C200" s="629">
        <v>289505</v>
      </c>
    </row>
    <row r="201" spans="1:3" s="12" customFormat="1" x14ac:dyDescent="0.25">
      <c r="A201" s="579" t="s">
        <v>12</v>
      </c>
      <c r="B201" s="629">
        <v>1457267</v>
      </c>
      <c r="C201" s="629">
        <v>348720.58</v>
      </c>
    </row>
    <row r="202" spans="1:3" s="12" customFormat="1" x14ac:dyDescent="0.25">
      <c r="A202" s="580" t="s">
        <v>72</v>
      </c>
      <c r="B202" s="629">
        <v>45000</v>
      </c>
      <c r="C202" s="629">
        <v>25058.77</v>
      </c>
    </row>
    <row r="203" spans="1:3" s="12" customFormat="1" x14ac:dyDescent="0.25">
      <c r="A203" s="579" t="s">
        <v>5</v>
      </c>
      <c r="B203" s="629">
        <v>60000</v>
      </c>
      <c r="C203" s="629">
        <v>6566</v>
      </c>
    </row>
    <row r="204" spans="1:3" s="12" customFormat="1" ht="25.5" x14ac:dyDescent="0.25">
      <c r="A204" s="578" t="s">
        <v>6</v>
      </c>
      <c r="B204" s="629">
        <v>7921000</v>
      </c>
      <c r="C204" s="629">
        <v>100675</v>
      </c>
    </row>
    <row r="205" spans="1:3" s="12" customFormat="1" ht="21" customHeight="1" x14ac:dyDescent="0.25">
      <c r="A205" s="386" t="s">
        <v>7</v>
      </c>
      <c r="B205" s="629">
        <v>4824137</v>
      </c>
      <c r="C205" s="629">
        <v>4338055.45</v>
      </c>
    </row>
    <row r="206" spans="1:3" s="12" customFormat="1" x14ac:dyDescent="0.25">
      <c r="A206" s="14"/>
      <c r="B206" s="14"/>
      <c r="C206" s="14"/>
    </row>
    <row r="207" spans="1:3" s="12" customFormat="1" x14ac:dyDescent="0.25">
      <c r="A207" s="15" t="s">
        <v>0</v>
      </c>
      <c r="B207" s="15" t="s">
        <v>2</v>
      </c>
      <c r="C207" s="15" t="s">
        <v>3</v>
      </c>
    </row>
    <row r="208" spans="1:3" s="12" customFormat="1" x14ac:dyDescent="0.25">
      <c r="A208" s="15" t="s">
        <v>1</v>
      </c>
      <c r="B208" s="15">
        <v>2</v>
      </c>
      <c r="C208" s="15">
        <v>3</v>
      </c>
    </row>
    <row r="209" spans="1:3" s="12" customFormat="1" ht="25.5" x14ac:dyDescent="0.25">
      <c r="A209" s="3" t="s">
        <v>34</v>
      </c>
      <c r="B209" s="616">
        <f>SUM(B211:B227)</f>
        <v>45155200</v>
      </c>
      <c r="C209" s="618">
        <f>SUM(C211:C227)</f>
        <v>23530657.52</v>
      </c>
    </row>
    <row r="210" spans="1:3" s="12" customFormat="1" x14ac:dyDescent="0.25">
      <c r="A210" s="10" t="s">
        <v>4</v>
      </c>
      <c r="B210" s="616"/>
      <c r="C210" s="618"/>
    </row>
    <row r="211" spans="1:3" s="12" customFormat="1" x14ac:dyDescent="0.25">
      <c r="A211" s="13" t="s">
        <v>8</v>
      </c>
      <c r="B211" s="616">
        <v>29142300</v>
      </c>
      <c r="C211" s="618">
        <v>14334968.799999999</v>
      </c>
    </row>
    <row r="212" spans="1:3" s="12" customFormat="1" x14ac:dyDescent="0.25">
      <c r="A212" s="13" t="s">
        <v>13</v>
      </c>
      <c r="B212" s="616">
        <v>8400</v>
      </c>
      <c r="C212" s="618"/>
    </row>
    <row r="213" spans="1:3" s="12" customFormat="1" ht="17.25" customHeight="1" x14ac:dyDescent="0.25">
      <c r="A213" s="13" t="s">
        <v>119</v>
      </c>
      <c r="B213" s="616">
        <v>60000</v>
      </c>
      <c r="C213" s="618"/>
    </row>
    <row r="214" spans="1:3" s="12" customFormat="1" x14ac:dyDescent="0.25">
      <c r="A214" s="13" t="s">
        <v>9</v>
      </c>
      <c r="B214" s="616">
        <v>8801000</v>
      </c>
      <c r="C214" s="618">
        <v>4272487.63</v>
      </c>
    </row>
    <row r="215" spans="1:3" s="12" customFormat="1" x14ac:dyDescent="0.25">
      <c r="A215" s="13" t="s">
        <v>157</v>
      </c>
      <c r="B215" s="616">
        <v>50400</v>
      </c>
      <c r="C215" s="618">
        <v>31283.09</v>
      </c>
    </row>
    <row r="216" spans="1:3" s="12" customFormat="1" x14ac:dyDescent="0.25">
      <c r="A216" s="13" t="s">
        <v>10</v>
      </c>
      <c r="B216" s="616">
        <v>19500</v>
      </c>
      <c r="C216" s="618">
        <v>9750</v>
      </c>
    </row>
    <row r="217" spans="1:3" s="12" customFormat="1" x14ac:dyDescent="0.25">
      <c r="A217" s="13" t="s">
        <v>15</v>
      </c>
      <c r="B217" s="616">
        <v>10700</v>
      </c>
      <c r="C217" s="618">
        <v>6507.68</v>
      </c>
    </row>
    <row r="218" spans="1:3" s="12" customFormat="1" x14ac:dyDescent="0.25">
      <c r="A218" s="13" t="s">
        <v>33</v>
      </c>
      <c r="B218" s="616"/>
      <c r="C218" s="618"/>
    </row>
    <row r="219" spans="1:3" s="12" customFormat="1" x14ac:dyDescent="0.25">
      <c r="A219" s="13" t="s">
        <v>11</v>
      </c>
      <c r="B219" s="616">
        <v>200000</v>
      </c>
      <c r="C219" s="618">
        <v>149634</v>
      </c>
    </row>
    <row r="220" spans="1:3" s="12" customFormat="1" x14ac:dyDescent="0.25">
      <c r="A220" s="13" t="s">
        <v>12</v>
      </c>
      <c r="B220" s="616">
        <v>991200</v>
      </c>
      <c r="C220" s="618">
        <v>525227.97</v>
      </c>
    </row>
    <row r="221" spans="1:3" s="12" customFormat="1" x14ac:dyDescent="0.25">
      <c r="A221" s="13" t="s">
        <v>72</v>
      </c>
      <c r="B221" s="616">
        <v>100000</v>
      </c>
      <c r="C221" s="618">
        <v>45493.03</v>
      </c>
    </row>
    <row r="222" spans="1:3" s="12" customFormat="1" x14ac:dyDescent="0.25">
      <c r="A222" s="10" t="s">
        <v>5</v>
      </c>
      <c r="B222" s="616"/>
      <c r="C222" s="618"/>
    </row>
    <row r="223" spans="1:3" s="12" customFormat="1" ht="25.5" x14ac:dyDescent="0.25">
      <c r="A223" s="10" t="s">
        <v>6</v>
      </c>
      <c r="B223" s="616">
        <v>1118000</v>
      </c>
      <c r="C223" s="618">
        <v>424725</v>
      </c>
    </row>
    <row r="224" spans="1:3" s="12" customFormat="1" ht="25.5" x14ac:dyDescent="0.25">
      <c r="A224" s="10" t="s">
        <v>7</v>
      </c>
      <c r="B224" s="616">
        <v>4607300</v>
      </c>
      <c r="C224" s="618">
        <v>3713062.32</v>
      </c>
    </row>
    <row r="225" spans="1:3" s="12" customFormat="1" x14ac:dyDescent="0.25">
      <c r="A225" s="6" t="s">
        <v>37</v>
      </c>
      <c r="B225" s="616">
        <v>24300</v>
      </c>
      <c r="C225" s="618"/>
    </row>
    <row r="226" spans="1:3" s="12" customFormat="1" x14ac:dyDescent="0.25">
      <c r="A226" s="6" t="s">
        <v>121</v>
      </c>
      <c r="B226" s="616">
        <v>17100</v>
      </c>
      <c r="C226" s="618">
        <v>16418</v>
      </c>
    </row>
    <row r="227" spans="1:3" s="12" customFormat="1" x14ac:dyDescent="0.25">
      <c r="A227" s="6" t="s">
        <v>120</v>
      </c>
      <c r="B227" s="616">
        <v>5000</v>
      </c>
      <c r="C227" s="618">
        <v>1100</v>
      </c>
    </row>
    <row r="228" spans="1:3" s="12" customFormat="1" x14ac:dyDescent="0.25">
      <c r="A228" s="14"/>
      <c r="B228" s="14"/>
      <c r="C228" s="14"/>
    </row>
    <row r="229" spans="1:3" s="12" customFormat="1" x14ac:dyDescent="0.25">
      <c r="A229" s="15" t="s">
        <v>0</v>
      </c>
      <c r="B229" s="15" t="s">
        <v>2</v>
      </c>
      <c r="C229" s="15" t="s">
        <v>3</v>
      </c>
    </row>
    <row r="230" spans="1:3" s="12" customFormat="1" x14ac:dyDescent="0.25">
      <c r="A230" s="15" t="s">
        <v>1</v>
      </c>
      <c r="B230" s="15">
        <v>2</v>
      </c>
      <c r="C230" s="15">
        <v>3</v>
      </c>
    </row>
    <row r="231" spans="1:3" s="12" customFormat="1" ht="25.5" x14ac:dyDescent="0.25">
      <c r="A231" s="3" t="s">
        <v>39</v>
      </c>
      <c r="B231" s="8">
        <f>SUM(B233:B247)</f>
        <v>41644300</v>
      </c>
      <c r="C231" s="8">
        <f>SUM(C233:C246)</f>
        <v>18917905.000000004</v>
      </c>
    </row>
    <row r="232" spans="1:3" s="12" customFormat="1" x14ac:dyDescent="0.25">
      <c r="A232" s="10" t="s">
        <v>4</v>
      </c>
      <c r="B232" s="11"/>
      <c r="C232" s="11"/>
    </row>
    <row r="233" spans="1:3" s="12" customFormat="1" x14ac:dyDescent="0.25">
      <c r="A233" s="579" t="s">
        <v>8</v>
      </c>
      <c r="B233" s="619">
        <v>26793700</v>
      </c>
      <c r="C233" s="621">
        <v>12906330.000000002</v>
      </c>
    </row>
    <row r="234" spans="1:3" s="12" customFormat="1" x14ac:dyDescent="0.25">
      <c r="A234" s="579" t="s">
        <v>66</v>
      </c>
      <c r="B234" s="619">
        <v>68400</v>
      </c>
      <c r="C234" s="621"/>
    </row>
    <row r="235" spans="1:3" s="12" customFormat="1" x14ac:dyDescent="0.25">
      <c r="A235" s="579" t="s">
        <v>103</v>
      </c>
      <c r="B235" s="620"/>
      <c r="C235" s="621"/>
    </row>
    <row r="236" spans="1:3" s="12" customFormat="1" x14ac:dyDescent="0.25">
      <c r="A236" s="579" t="s">
        <v>9</v>
      </c>
      <c r="B236" s="619">
        <v>8091400</v>
      </c>
      <c r="C236" s="621">
        <v>3897724.9999999995</v>
      </c>
    </row>
    <row r="237" spans="1:3" s="12" customFormat="1" x14ac:dyDescent="0.25">
      <c r="A237" s="579" t="s">
        <v>10</v>
      </c>
      <c r="B237" s="620">
        <v>134957.28</v>
      </c>
      <c r="C237" s="621">
        <v>82553.549999999988</v>
      </c>
    </row>
    <row r="238" spans="1:3" s="12" customFormat="1" x14ac:dyDescent="0.25">
      <c r="A238" s="579" t="s">
        <v>15</v>
      </c>
      <c r="B238" s="619">
        <v>154600</v>
      </c>
      <c r="C238" s="621">
        <v>46715.119999999995</v>
      </c>
    </row>
    <row r="239" spans="1:3" s="12" customFormat="1" ht="23.25" x14ac:dyDescent="0.25">
      <c r="A239" s="579" t="s">
        <v>14</v>
      </c>
      <c r="B239" s="620"/>
      <c r="C239" s="621"/>
    </row>
    <row r="240" spans="1:3" s="12" customFormat="1" x14ac:dyDescent="0.25">
      <c r="A240" s="579" t="s">
        <v>11</v>
      </c>
      <c r="B240" s="619">
        <v>1175600</v>
      </c>
      <c r="C240" s="621">
        <v>439669.45</v>
      </c>
    </row>
    <row r="241" spans="1:3" s="12" customFormat="1" x14ac:dyDescent="0.25">
      <c r="A241" s="579" t="s">
        <v>12</v>
      </c>
      <c r="B241" s="619">
        <v>1993700</v>
      </c>
      <c r="C241" s="621">
        <v>724211.51</v>
      </c>
    </row>
    <row r="242" spans="1:3" s="12" customFormat="1" x14ac:dyDescent="0.25">
      <c r="A242" s="579" t="s">
        <v>72</v>
      </c>
      <c r="B242" s="619">
        <v>87779.92</v>
      </c>
      <c r="C242" s="621">
        <v>38550.79</v>
      </c>
    </row>
    <row r="243" spans="1:3" s="12" customFormat="1" x14ac:dyDescent="0.25">
      <c r="A243" s="579" t="s">
        <v>148</v>
      </c>
      <c r="B243" s="619"/>
      <c r="C243" s="621"/>
    </row>
    <row r="244" spans="1:3" s="12" customFormat="1" x14ac:dyDescent="0.25">
      <c r="A244" s="580" t="s">
        <v>5</v>
      </c>
      <c r="B244" s="619">
        <v>57600</v>
      </c>
      <c r="C244" s="621">
        <v>31874</v>
      </c>
    </row>
    <row r="245" spans="1:3" s="12" customFormat="1" ht="25.5" x14ac:dyDescent="0.25">
      <c r="A245" s="580" t="s">
        <v>6</v>
      </c>
      <c r="B245" s="619">
        <v>643000</v>
      </c>
      <c r="C245" s="621">
        <v>241378.26</v>
      </c>
    </row>
    <row r="246" spans="1:3" s="12" customFormat="1" ht="25.5" x14ac:dyDescent="0.25">
      <c r="A246" s="580" t="s">
        <v>7</v>
      </c>
      <c r="B246" s="619">
        <v>2443562.7999999998</v>
      </c>
      <c r="C246" s="621">
        <v>508897.31999999995</v>
      </c>
    </row>
    <row r="247" spans="1:3" s="12" customFormat="1" x14ac:dyDescent="0.25">
      <c r="A247" s="14"/>
      <c r="B247" s="14"/>
      <c r="C247" s="14"/>
    </row>
    <row r="248" spans="1:3" s="12" customFormat="1" x14ac:dyDescent="0.25">
      <c r="A248" s="27" t="s">
        <v>0</v>
      </c>
      <c r="B248" s="27" t="s">
        <v>2</v>
      </c>
      <c r="C248" s="27" t="s">
        <v>3</v>
      </c>
    </row>
    <row r="249" spans="1:3" s="12" customFormat="1" ht="15.75" thickBot="1" x14ac:dyDescent="0.3">
      <c r="A249" s="27" t="s">
        <v>1</v>
      </c>
      <c r="B249" s="28" t="s">
        <v>40</v>
      </c>
      <c r="C249" s="28" t="s">
        <v>41</v>
      </c>
    </row>
    <row r="250" spans="1:3" s="12" customFormat="1" x14ac:dyDescent="0.25">
      <c r="A250" s="29" t="s">
        <v>42</v>
      </c>
      <c r="B250" s="81">
        <f>SUM(B252:B266)</f>
        <v>85656900</v>
      </c>
      <c r="C250" s="81">
        <f>SUM(C252:C266)</f>
        <v>25185385.539999995</v>
      </c>
    </row>
    <row r="251" spans="1:3" s="12" customFormat="1" x14ac:dyDescent="0.25">
      <c r="A251" s="31" t="s">
        <v>4</v>
      </c>
      <c r="B251" s="82"/>
      <c r="C251" s="82"/>
    </row>
    <row r="252" spans="1:3" s="12" customFormat="1" x14ac:dyDescent="0.25">
      <c r="A252" s="566" t="s">
        <v>8</v>
      </c>
      <c r="B252" s="626">
        <v>31274117.370000001</v>
      </c>
      <c r="C252" s="626">
        <v>15402872.539999999</v>
      </c>
    </row>
    <row r="253" spans="1:3" s="12" customFormat="1" x14ac:dyDescent="0.25">
      <c r="A253" s="566" t="s">
        <v>13</v>
      </c>
      <c r="B253" s="626">
        <v>325000</v>
      </c>
      <c r="C253" s="626">
        <v>34000</v>
      </c>
    </row>
    <row r="254" spans="1:3" s="12" customFormat="1" x14ac:dyDescent="0.25">
      <c r="A254" s="566" t="s">
        <v>9</v>
      </c>
      <c r="B254" s="626">
        <v>9434782.6300000008</v>
      </c>
      <c r="C254" s="626">
        <v>3797413.6</v>
      </c>
    </row>
    <row r="255" spans="1:3" s="12" customFormat="1" x14ac:dyDescent="0.25">
      <c r="A255" s="566" t="s">
        <v>10</v>
      </c>
      <c r="B255" s="626">
        <v>400000</v>
      </c>
      <c r="C255" s="626">
        <v>220369.65</v>
      </c>
    </row>
    <row r="256" spans="1:3" s="12" customFormat="1" ht="23.25" x14ac:dyDescent="0.25">
      <c r="A256" s="566" t="s">
        <v>124</v>
      </c>
      <c r="B256" s="626">
        <v>70000</v>
      </c>
      <c r="C256" s="626">
        <v>15487.84</v>
      </c>
    </row>
    <row r="257" spans="1:3" s="12" customFormat="1" x14ac:dyDescent="0.25">
      <c r="A257" s="566" t="s">
        <v>15</v>
      </c>
      <c r="B257" s="626">
        <v>1317800</v>
      </c>
      <c r="C257" s="626">
        <v>592382.31000000006</v>
      </c>
    </row>
    <row r="258" spans="1:3" s="12" customFormat="1" x14ac:dyDescent="0.25">
      <c r="A258" s="566" t="s">
        <v>91</v>
      </c>
      <c r="B258" s="626">
        <v>130000</v>
      </c>
      <c r="C258" s="626">
        <v>0</v>
      </c>
    </row>
    <row r="259" spans="1:3" s="12" customFormat="1" x14ac:dyDescent="0.25">
      <c r="A259" s="566" t="s">
        <v>11</v>
      </c>
      <c r="B259" s="626">
        <v>2565426</v>
      </c>
      <c r="C259" s="626">
        <v>1147381.1400000001</v>
      </c>
    </row>
    <row r="260" spans="1:3" s="12" customFormat="1" x14ac:dyDescent="0.25">
      <c r="A260" s="566" t="s">
        <v>12</v>
      </c>
      <c r="B260" s="626">
        <v>24647200</v>
      </c>
      <c r="C260" s="626">
        <v>1606641.56</v>
      </c>
    </row>
    <row r="261" spans="1:3" s="12" customFormat="1" ht="23.25" x14ac:dyDescent="0.25">
      <c r="A261" s="566" t="s">
        <v>125</v>
      </c>
      <c r="B261" s="626">
        <v>23000</v>
      </c>
      <c r="C261" s="626">
        <v>37898.870000000003</v>
      </c>
    </row>
    <row r="262" spans="1:3" s="12" customFormat="1" ht="15" customHeight="1" x14ac:dyDescent="0.25">
      <c r="A262" s="566" t="s">
        <v>86</v>
      </c>
      <c r="B262" s="626">
        <v>30000</v>
      </c>
      <c r="C262" s="626">
        <v>14494.859999999999</v>
      </c>
    </row>
    <row r="263" spans="1:3" s="12" customFormat="1" x14ac:dyDescent="0.25">
      <c r="A263" s="569"/>
      <c r="B263" s="626"/>
      <c r="C263" s="626"/>
    </row>
    <row r="264" spans="1:3" s="12" customFormat="1" x14ac:dyDescent="0.25">
      <c r="A264" s="568" t="s">
        <v>5</v>
      </c>
      <c r="B264" s="626">
        <v>452500</v>
      </c>
      <c r="C264" s="626">
        <v>70603.31</v>
      </c>
    </row>
    <row r="265" spans="1:3" s="12" customFormat="1" ht="25.5" x14ac:dyDescent="0.25">
      <c r="A265" s="565" t="s">
        <v>6</v>
      </c>
      <c r="B265" s="626">
        <v>11262074</v>
      </c>
      <c r="C265" s="626">
        <v>199249.68</v>
      </c>
    </row>
    <row r="266" spans="1:3" s="12" customFormat="1" ht="26.25" thickBot="1" x14ac:dyDescent="0.3">
      <c r="A266" s="567" t="s">
        <v>7</v>
      </c>
      <c r="B266" s="626">
        <v>3725000</v>
      </c>
      <c r="C266" s="626">
        <v>2046590.18</v>
      </c>
    </row>
    <row r="267" spans="1:3" s="12" customFormat="1" x14ac:dyDescent="0.25">
      <c r="A267" s="309"/>
      <c r="B267" s="300"/>
      <c r="C267" s="300"/>
    </row>
    <row r="268" spans="1:3" s="12" customFormat="1" x14ac:dyDescent="0.25">
      <c r="A268" s="27" t="s">
        <v>0</v>
      </c>
      <c r="B268" s="27" t="s">
        <v>2</v>
      </c>
      <c r="C268" s="27" t="s">
        <v>3</v>
      </c>
    </row>
    <row r="269" spans="1:3" s="12" customFormat="1" ht="15.75" thickBot="1" x14ac:dyDescent="0.3">
      <c r="A269" s="27" t="s">
        <v>1</v>
      </c>
      <c r="B269" s="28" t="s">
        <v>40</v>
      </c>
      <c r="C269" s="28" t="s">
        <v>41</v>
      </c>
    </row>
    <row r="270" spans="1:3" s="12" customFormat="1" x14ac:dyDescent="0.25">
      <c r="A270" s="42" t="s">
        <v>45</v>
      </c>
      <c r="B270" s="87">
        <f>SUM(B272:B283)</f>
        <v>107127000</v>
      </c>
      <c r="C270" s="87">
        <f>SUM(C272:C283)</f>
        <v>37701940.099999994</v>
      </c>
    </row>
    <row r="271" spans="1:3" s="12" customFormat="1" x14ac:dyDescent="0.25">
      <c r="A271" s="44" t="s">
        <v>4</v>
      </c>
      <c r="B271" s="88"/>
      <c r="C271" s="88"/>
    </row>
    <row r="272" spans="1:3" s="12" customFormat="1" x14ac:dyDescent="0.25">
      <c r="A272" s="579" t="s">
        <v>8</v>
      </c>
      <c r="B272" s="538">
        <v>19151997</v>
      </c>
      <c r="C272" s="538">
        <v>9187809.4600000009</v>
      </c>
    </row>
    <row r="273" spans="1:3" s="12" customFormat="1" x14ac:dyDescent="0.25">
      <c r="A273" s="579" t="s">
        <v>13</v>
      </c>
      <c r="B273" s="535"/>
      <c r="C273" s="535"/>
    </row>
    <row r="274" spans="1:3" s="12" customFormat="1" x14ac:dyDescent="0.25">
      <c r="A274" s="579" t="s">
        <v>9</v>
      </c>
      <c r="B274" s="535">
        <v>5783903</v>
      </c>
      <c r="C274" s="535">
        <v>2554258.31</v>
      </c>
    </row>
    <row r="275" spans="1:3" s="12" customFormat="1" x14ac:dyDescent="0.25">
      <c r="A275" s="579" t="s">
        <v>10</v>
      </c>
      <c r="B275" s="535">
        <v>145858.6</v>
      </c>
      <c r="C275" s="535">
        <v>61817.120000000003</v>
      </c>
    </row>
    <row r="276" spans="1:3" s="12" customFormat="1" ht="23.25" x14ac:dyDescent="0.25">
      <c r="A276" s="579" t="s">
        <v>14</v>
      </c>
      <c r="B276" s="535">
        <v>100000</v>
      </c>
      <c r="C276" s="535"/>
    </row>
    <row r="277" spans="1:3" s="12" customFormat="1" x14ac:dyDescent="0.25">
      <c r="A277" s="579" t="s">
        <v>21</v>
      </c>
      <c r="B277" s="535">
        <v>342000</v>
      </c>
      <c r="C277" s="535">
        <v>155891.25</v>
      </c>
    </row>
    <row r="278" spans="1:3" s="12" customFormat="1" x14ac:dyDescent="0.25">
      <c r="A278" s="579" t="s">
        <v>11</v>
      </c>
      <c r="B278" s="535">
        <v>35866792.75</v>
      </c>
      <c r="C278" s="535">
        <v>13480518.619999999</v>
      </c>
    </row>
    <row r="279" spans="1:3" s="12" customFormat="1" x14ac:dyDescent="0.25">
      <c r="A279" s="579" t="s">
        <v>12</v>
      </c>
      <c r="B279" s="535">
        <v>13637853.25</v>
      </c>
      <c r="C279" s="535">
        <v>5171920.08</v>
      </c>
    </row>
    <row r="280" spans="1:3" s="12" customFormat="1" x14ac:dyDescent="0.25">
      <c r="A280" s="579" t="s">
        <v>72</v>
      </c>
      <c r="B280" s="538">
        <v>65000</v>
      </c>
      <c r="C280" s="538">
        <v>6166.16</v>
      </c>
    </row>
    <row r="281" spans="1:3" s="12" customFormat="1" x14ac:dyDescent="0.25">
      <c r="A281" s="580" t="s">
        <v>5</v>
      </c>
      <c r="B281" s="535">
        <v>11218875.4</v>
      </c>
      <c r="C281" s="535">
        <v>1944244.05</v>
      </c>
    </row>
    <row r="282" spans="1:3" s="12" customFormat="1" ht="25.5" x14ac:dyDescent="0.25">
      <c r="A282" s="580" t="s">
        <v>6</v>
      </c>
      <c r="B282" s="538">
        <f>15035440+320000</f>
        <v>15355440</v>
      </c>
      <c r="C282" s="538">
        <v>2028070.25</v>
      </c>
    </row>
    <row r="283" spans="1:3" s="12" customFormat="1" ht="25.5" x14ac:dyDescent="0.25">
      <c r="A283" s="580" t="s">
        <v>7</v>
      </c>
      <c r="B283" s="535">
        <v>5459280</v>
      </c>
      <c r="C283" s="535">
        <v>3111244.8</v>
      </c>
    </row>
    <row r="284" spans="1:3" s="12" customFormat="1" x14ac:dyDescent="0.25">
      <c r="A284" s="311"/>
      <c r="B284" s="312"/>
      <c r="C284" s="312"/>
    </row>
    <row r="285" spans="1:3" s="12" customFormat="1" x14ac:dyDescent="0.25">
      <c r="A285" s="27" t="s">
        <v>0</v>
      </c>
      <c r="B285" s="27" t="s">
        <v>2</v>
      </c>
      <c r="C285" s="27" t="s">
        <v>3</v>
      </c>
    </row>
    <row r="286" spans="1:3" s="12" customFormat="1" ht="15.75" thickBot="1" x14ac:dyDescent="0.3">
      <c r="A286" s="27" t="s">
        <v>1</v>
      </c>
      <c r="B286" s="28" t="s">
        <v>40</v>
      </c>
      <c r="C286" s="28" t="s">
        <v>41</v>
      </c>
    </row>
    <row r="287" spans="1:3" s="12" customFormat="1" x14ac:dyDescent="0.25">
      <c r="A287" s="3" t="s">
        <v>46</v>
      </c>
      <c r="B287" s="43">
        <f>SUM(B289:B301)</f>
        <v>13983500</v>
      </c>
      <c r="C287" s="43">
        <f>SUM(C289:C301)</f>
        <v>6800323.25</v>
      </c>
    </row>
    <row r="288" spans="1:3" s="12" customFormat="1" x14ac:dyDescent="0.25">
      <c r="A288" s="10" t="s">
        <v>4</v>
      </c>
      <c r="B288" s="50"/>
      <c r="C288" s="50"/>
    </row>
    <row r="289" spans="1:3" s="12" customFormat="1" x14ac:dyDescent="0.25">
      <c r="A289" s="13" t="s">
        <v>8</v>
      </c>
      <c r="B289" s="51">
        <v>8196513</v>
      </c>
      <c r="C289" s="51">
        <v>4149770.71</v>
      </c>
    </row>
    <row r="290" spans="1:3" s="12" customFormat="1" x14ac:dyDescent="0.25">
      <c r="A290" s="13" t="s">
        <v>171</v>
      </c>
      <c r="B290" s="51">
        <v>20000</v>
      </c>
      <c r="C290" s="51">
        <v>9870.7199999999993</v>
      </c>
    </row>
    <row r="291" spans="1:3" s="12" customFormat="1" x14ac:dyDescent="0.25">
      <c r="A291" s="13" t="s">
        <v>9</v>
      </c>
      <c r="B291" s="51">
        <v>2454887</v>
      </c>
      <c r="C291" s="51">
        <v>1244170.78</v>
      </c>
    </row>
    <row r="292" spans="1:3" s="12" customFormat="1" x14ac:dyDescent="0.25">
      <c r="A292" s="13" t="s">
        <v>151</v>
      </c>
      <c r="B292" s="51">
        <v>12000</v>
      </c>
      <c r="C292" s="51">
        <v>3500</v>
      </c>
    </row>
    <row r="293" spans="1:3" s="12" customFormat="1" x14ac:dyDescent="0.25">
      <c r="A293" s="13" t="s">
        <v>10</v>
      </c>
      <c r="B293" s="51">
        <v>65200</v>
      </c>
      <c r="C293" s="51">
        <v>24908.32</v>
      </c>
    </row>
    <row r="294" spans="1:3" s="12" customFormat="1" x14ac:dyDescent="0.25">
      <c r="A294" s="13" t="s">
        <v>44</v>
      </c>
      <c r="B294" s="51">
        <v>60000</v>
      </c>
      <c r="C294" s="51">
        <v>34500</v>
      </c>
    </row>
    <row r="295" spans="1:3" s="12" customFormat="1" x14ac:dyDescent="0.25">
      <c r="A295" s="13" t="s">
        <v>15</v>
      </c>
      <c r="B295" s="51">
        <v>134965.24</v>
      </c>
      <c r="C295" s="51">
        <v>67449.5</v>
      </c>
    </row>
    <row r="296" spans="1:3" s="12" customFormat="1" x14ac:dyDescent="0.25">
      <c r="A296" s="13" t="s">
        <v>11</v>
      </c>
      <c r="B296" s="51">
        <v>253600</v>
      </c>
      <c r="C296" s="51">
        <v>74353.56</v>
      </c>
    </row>
    <row r="297" spans="1:3" s="12" customFormat="1" x14ac:dyDescent="0.25">
      <c r="A297" s="13" t="s">
        <v>12</v>
      </c>
      <c r="B297" s="51">
        <v>2099203</v>
      </c>
      <c r="C297" s="51">
        <v>913521.92</v>
      </c>
    </row>
    <row r="298" spans="1:3" s="12" customFormat="1" x14ac:dyDescent="0.25">
      <c r="A298" s="13" t="s">
        <v>72</v>
      </c>
      <c r="B298" s="51">
        <v>9975</v>
      </c>
      <c r="C298" s="51">
        <v>9975</v>
      </c>
    </row>
    <row r="299" spans="1:3" s="12" customFormat="1" x14ac:dyDescent="0.25">
      <c r="A299" s="10" t="s">
        <v>5</v>
      </c>
      <c r="B299" s="51"/>
      <c r="C299" s="51"/>
    </row>
    <row r="300" spans="1:3" s="12" customFormat="1" ht="25.5" x14ac:dyDescent="0.25">
      <c r="A300" s="10" t="s">
        <v>6</v>
      </c>
      <c r="B300" s="51">
        <v>333849.5</v>
      </c>
      <c r="C300" s="51">
        <v>175930.74</v>
      </c>
    </row>
    <row r="301" spans="1:3" s="12" customFormat="1" ht="25.5" x14ac:dyDescent="0.25">
      <c r="A301" s="10" t="s">
        <v>7</v>
      </c>
      <c r="B301" s="51">
        <v>343307.26</v>
      </c>
      <c r="C301" s="51">
        <v>92372</v>
      </c>
    </row>
    <row r="302" spans="1:3" s="12" customFormat="1" x14ac:dyDescent="0.25">
      <c r="A302" s="272"/>
      <c r="B302" s="313"/>
      <c r="C302" s="313"/>
    </row>
    <row r="303" spans="1:3" s="12" customFormat="1" x14ac:dyDescent="0.25">
      <c r="A303" s="27" t="s">
        <v>0</v>
      </c>
      <c r="B303" s="27" t="s">
        <v>2</v>
      </c>
      <c r="C303" s="27" t="s">
        <v>3</v>
      </c>
    </row>
    <row r="304" spans="1:3" s="12" customFormat="1" ht="15.75" thickBot="1" x14ac:dyDescent="0.3">
      <c r="A304" s="27" t="s">
        <v>1</v>
      </c>
      <c r="B304" s="28" t="s">
        <v>40</v>
      </c>
      <c r="C304" s="28" t="s">
        <v>41</v>
      </c>
    </row>
    <row r="305" spans="1:3" s="12" customFormat="1" x14ac:dyDescent="0.25">
      <c r="A305" s="29" t="s">
        <v>48</v>
      </c>
      <c r="B305" s="43">
        <f>SUM(B307:B319)</f>
        <v>19221700</v>
      </c>
      <c r="C305" s="43">
        <f>SUM(C307:C319)</f>
        <v>11375600.000000002</v>
      </c>
    </row>
    <row r="306" spans="1:3" s="12" customFormat="1" x14ac:dyDescent="0.25">
      <c r="A306" s="55" t="s">
        <v>4</v>
      </c>
      <c r="B306" s="90"/>
      <c r="C306" s="90"/>
    </row>
    <row r="307" spans="1:3" s="12" customFormat="1" x14ac:dyDescent="0.25">
      <c r="A307" s="581" t="s">
        <v>8</v>
      </c>
      <c r="B307" s="51">
        <v>10622000</v>
      </c>
      <c r="C307" s="51">
        <v>5447163.0300000003</v>
      </c>
    </row>
    <row r="308" spans="1:3" s="12" customFormat="1" ht="26.25" x14ac:dyDescent="0.25">
      <c r="A308" s="581" t="s">
        <v>84</v>
      </c>
      <c r="B308" s="51">
        <v>50000</v>
      </c>
      <c r="C308" s="51">
        <v>5948.07</v>
      </c>
    </row>
    <row r="309" spans="1:3" s="12" customFormat="1" x14ac:dyDescent="0.25">
      <c r="A309" s="582" t="s">
        <v>13</v>
      </c>
      <c r="B309" s="51">
        <v>15000</v>
      </c>
      <c r="C309" s="51"/>
    </row>
    <row r="310" spans="1:3" s="12" customFormat="1" x14ac:dyDescent="0.25">
      <c r="A310" s="581" t="s">
        <v>9</v>
      </c>
      <c r="B310" s="51">
        <v>3210000</v>
      </c>
      <c r="C310" s="51">
        <v>1513610.96</v>
      </c>
    </row>
    <row r="311" spans="1:3" s="12" customFormat="1" x14ac:dyDescent="0.25">
      <c r="A311" s="581" t="s">
        <v>10</v>
      </c>
      <c r="B311" s="51">
        <v>90000</v>
      </c>
      <c r="C311" s="51">
        <v>48365.57</v>
      </c>
    </row>
    <row r="312" spans="1:3" s="12" customFormat="1" x14ac:dyDescent="0.25">
      <c r="A312" s="581" t="s">
        <v>153</v>
      </c>
      <c r="B312" s="51">
        <v>0</v>
      </c>
      <c r="C312" s="51"/>
    </row>
    <row r="313" spans="1:3" s="12" customFormat="1" x14ac:dyDescent="0.25">
      <c r="A313" s="583" t="s">
        <v>15</v>
      </c>
      <c r="B313" s="51">
        <v>500000</v>
      </c>
      <c r="C313" s="51">
        <v>342915.98</v>
      </c>
    </row>
    <row r="314" spans="1:3" s="12" customFormat="1" x14ac:dyDescent="0.25">
      <c r="A314" s="583" t="s">
        <v>11</v>
      </c>
      <c r="B314" s="51">
        <v>1700000</v>
      </c>
      <c r="C314" s="51">
        <v>1362839.82</v>
      </c>
    </row>
    <row r="315" spans="1:3" s="12" customFormat="1" x14ac:dyDescent="0.25">
      <c r="A315" s="583" t="s">
        <v>12</v>
      </c>
      <c r="B315" s="51">
        <v>600000</v>
      </c>
      <c r="C315" s="51">
        <v>521268.55</v>
      </c>
    </row>
    <row r="316" spans="1:3" s="12" customFormat="1" ht="25.5" x14ac:dyDescent="0.25">
      <c r="A316" s="583" t="s">
        <v>154</v>
      </c>
      <c r="B316" s="51">
        <v>3000</v>
      </c>
      <c r="C316" s="51"/>
    </row>
    <row r="317" spans="1:3" s="12" customFormat="1" x14ac:dyDescent="0.25">
      <c r="A317" s="583" t="s">
        <v>5</v>
      </c>
      <c r="B317" s="51">
        <v>4000</v>
      </c>
      <c r="C317" s="51">
        <v>2575</v>
      </c>
    </row>
    <row r="318" spans="1:3" ht="25.5" x14ac:dyDescent="0.25">
      <c r="A318" s="580" t="s">
        <v>6</v>
      </c>
      <c r="B318" s="51">
        <v>1200000</v>
      </c>
      <c r="C318" s="51">
        <v>967969.08</v>
      </c>
    </row>
    <row r="319" spans="1:3" ht="25.5" x14ac:dyDescent="0.25">
      <c r="A319" s="580" t="s">
        <v>7</v>
      </c>
      <c r="B319" s="51">
        <v>1227700</v>
      </c>
      <c r="C319" s="51">
        <v>1162943.94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tabSelected="1" topLeftCell="A285" zoomScaleNormal="100" workbookViewId="0">
      <selection activeCell="G309" sqref="G309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7.85546875" style="1" customWidth="1"/>
    <col min="4" max="4" width="12.42578125" style="7" bestFit="1" customWidth="1"/>
    <col min="5" max="123" width="9.140625" style="7"/>
    <col min="124" max="124" width="20.140625" style="7" customWidth="1"/>
    <col min="125" max="125" width="4" style="7" customWidth="1"/>
    <col min="126" max="126" width="19.5703125" style="7" customWidth="1"/>
    <col min="127" max="134" width="11" style="7" customWidth="1"/>
    <col min="135" max="379" width="9.140625" style="7"/>
    <col min="380" max="380" width="20.140625" style="7" customWidth="1"/>
    <col min="381" max="381" width="4" style="7" customWidth="1"/>
    <col min="382" max="382" width="19.5703125" style="7" customWidth="1"/>
    <col min="383" max="390" width="11" style="7" customWidth="1"/>
    <col min="391" max="635" width="9.140625" style="7"/>
    <col min="636" max="636" width="20.140625" style="7" customWidth="1"/>
    <col min="637" max="637" width="4" style="7" customWidth="1"/>
    <col min="638" max="638" width="19.5703125" style="7" customWidth="1"/>
    <col min="639" max="646" width="11" style="7" customWidth="1"/>
    <col min="647" max="891" width="9.140625" style="7"/>
    <col min="892" max="892" width="20.140625" style="7" customWidth="1"/>
    <col min="893" max="893" width="4" style="7" customWidth="1"/>
    <col min="894" max="894" width="19.5703125" style="7" customWidth="1"/>
    <col min="895" max="902" width="11" style="7" customWidth="1"/>
    <col min="903" max="1147" width="9.140625" style="7"/>
    <col min="1148" max="1148" width="20.140625" style="7" customWidth="1"/>
    <col min="1149" max="1149" width="4" style="7" customWidth="1"/>
    <col min="1150" max="1150" width="19.5703125" style="7" customWidth="1"/>
    <col min="1151" max="1158" width="11" style="7" customWidth="1"/>
    <col min="1159" max="1403" width="9.140625" style="7"/>
    <col min="1404" max="1404" width="20.140625" style="7" customWidth="1"/>
    <col min="1405" max="1405" width="4" style="7" customWidth="1"/>
    <col min="1406" max="1406" width="19.5703125" style="7" customWidth="1"/>
    <col min="1407" max="1414" width="11" style="7" customWidth="1"/>
    <col min="1415" max="1659" width="9.140625" style="7"/>
    <col min="1660" max="1660" width="20.140625" style="7" customWidth="1"/>
    <col min="1661" max="1661" width="4" style="7" customWidth="1"/>
    <col min="1662" max="1662" width="19.5703125" style="7" customWidth="1"/>
    <col min="1663" max="1670" width="11" style="7" customWidth="1"/>
    <col min="1671" max="1915" width="9.140625" style="7"/>
    <col min="1916" max="1916" width="20.140625" style="7" customWidth="1"/>
    <col min="1917" max="1917" width="4" style="7" customWidth="1"/>
    <col min="1918" max="1918" width="19.5703125" style="7" customWidth="1"/>
    <col min="1919" max="1926" width="11" style="7" customWidth="1"/>
    <col min="1927" max="2171" width="9.140625" style="7"/>
    <col min="2172" max="2172" width="20.140625" style="7" customWidth="1"/>
    <col min="2173" max="2173" width="4" style="7" customWidth="1"/>
    <col min="2174" max="2174" width="19.5703125" style="7" customWidth="1"/>
    <col min="2175" max="2182" width="11" style="7" customWidth="1"/>
    <col min="2183" max="2427" width="9.140625" style="7"/>
    <col min="2428" max="2428" width="20.140625" style="7" customWidth="1"/>
    <col min="2429" max="2429" width="4" style="7" customWidth="1"/>
    <col min="2430" max="2430" width="19.5703125" style="7" customWidth="1"/>
    <col min="2431" max="2438" width="11" style="7" customWidth="1"/>
    <col min="2439" max="2683" width="9.140625" style="7"/>
    <col min="2684" max="2684" width="20.140625" style="7" customWidth="1"/>
    <col min="2685" max="2685" width="4" style="7" customWidth="1"/>
    <col min="2686" max="2686" width="19.5703125" style="7" customWidth="1"/>
    <col min="2687" max="2694" width="11" style="7" customWidth="1"/>
    <col min="2695" max="2939" width="9.140625" style="7"/>
    <col min="2940" max="2940" width="20.140625" style="7" customWidth="1"/>
    <col min="2941" max="2941" width="4" style="7" customWidth="1"/>
    <col min="2942" max="2942" width="19.5703125" style="7" customWidth="1"/>
    <col min="2943" max="2950" width="11" style="7" customWidth="1"/>
    <col min="2951" max="3195" width="9.140625" style="7"/>
    <col min="3196" max="3196" width="20.140625" style="7" customWidth="1"/>
    <col min="3197" max="3197" width="4" style="7" customWidth="1"/>
    <col min="3198" max="3198" width="19.5703125" style="7" customWidth="1"/>
    <col min="3199" max="3206" width="11" style="7" customWidth="1"/>
    <col min="3207" max="3451" width="9.140625" style="7"/>
    <col min="3452" max="3452" width="20.140625" style="7" customWidth="1"/>
    <col min="3453" max="3453" width="4" style="7" customWidth="1"/>
    <col min="3454" max="3454" width="19.5703125" style="7" customWidth="1"/>
    <col min="3455" max="3462" width="11" style="7" customWidth="1"/>
    <col min="3463" max="3707" width="9.140625" style="7"/>
    <col min="3708" max="3708" width="20.140625" style="7" customWidth="1"/>
    <col min="3709" max="3709" width="4" style="7" customWidth="1"/>
    <col min="3710" max="3710" width="19.5703125" style="7" customWidth="1"/>
    <col min="3711" max="3718" width="11" style="7" customWidth="1"/>
    <col min="3719" max="3963" width="9.140625" style="7"/>
    <col min="3964" max="3964" width="20.140625" style="7" customWidth="1"/>
    <col min="3965" max="3965" width="4" style="7" customWidth="1"/>
    <col min="3966" max="3966" width="19.5703125" style="7" customWidth="1"/>
    <col min="3967" max="3974" width="11" style="7" customWidth="1"/>
    <col min="3975" max="4219" width="9.140625" style="7"/>
    <col min="4220" max="4220" width="20.140625" style="7" customWidth="1"/>
    <col min="4221" max="4221" width="4" style="7" customWidth="1"/>
    <col min="4222" max="4222" width="19.5703125" style="7" customWidth="1"/>
    <col min="4223" max="4230" width="11" style="7" customWidth="1"/>
    <col min="4231" max="4475" width="9.140625" style="7"/>
    <col min="4476" max="4476" width="20.140625" style="7" customWidth="1"/>
    <col min="4477" max="4477" width="4" style="7" customWidth="1"/>
    <col min="4478" max="4478" width="19.5703125" style="7" customWidth="1"/>
    <col min="4479" max="4486" width="11" style="7" customWidth="1"/>
    <col min="4487" max="4731" width="9.140625" style="7"/>
    <col min="4732" max="4732" width="20.140625" style="7" customWidth="1"/>
    <col min="4733" max="4733" width="4" style="7" customWidth="1"/>
    <col min="4734" max="4734" width="19.5703125" style="7" customWidth="1"/>
    <col min="4735" max="4742" width="11" style="7" customWidth="1"/>
    <col min="4743" max="4987" width="9.140625" style="7"/>
    <col min="4988" max="4988" width="20.140625" style="7" customWidth="1"/>
    <col min="4989" max="4989" width="4" style="7" customWidth="1"/>
    <col min="4990" max="4990" width="19.5703125" style="7" customWidth="1"/>
    <col min="4991" max="4998" width="11" style="7" customWidth="1"/>
    <col min="4999" max="5243" width="9.140625" style="7"/>
    <col min="5244" max="5244" width="20.140625" style="7" customWidth="1"/>
    <col min="5245" max="5245" width="4" style="7" customWidth="1"/>
    <col min="5246" max="5246" width="19.5703125" style="7" customWidth="1"/>
    <col min="5247" max="5254" width="11" style="7" customWidth="1"/>
    <col min="5255" max="5499" width="9.140625" style="7"/>
    <col min="5500" max="5500" width="20.140625" style="7" customWidth="1"/>
    <col min="5501" max="5501" width="4" style="7" customWidth="1"/>
    <col min="5502" max="5502" width="19.5703125" style="7" customWidth="1"/>
    <col min="5503" max="5510" width="11" style="7" customWidth="1"/>
    <col min="5511" max="5755" width="9.140625" style="7"/>
    <col min="5756" max="5756" width="20.140625" style="7" customWidth="1"/>
    <col min="5757" max="5757" width="4" style="7" customWidth="1"/>
    <col min="5758" max="5758" width="19.5703125" style="7" customWidth="1"/>
    <col min="5759" max="5766" width="11" style="7" customWidth="1"/>
    <col min="5767" max="6011" width="9.140625" style="7"/>
    <col min="6012" max="6012" width="20.140625" style="7" customWidth="1"/>
    <col min="6013" max="6013" width="4" style="7" customWidth="1"/>
    <col min="6014" max="6014" width="19.5703125" style="7" customWidth="1"/>
    <col min="6015" max="6022" width="11" style="7" customWidth="1"/>
    <col min="6023" max="6267" width="9.140625" style="7"/>
    <col min="6268" max="6268" width="20.140625" style="7" customWidth="1"/>
    <col min="6269" max="6269" width="4" style="7" customWidth="1"/>
    <col min="6270" max="6270" width="19.5703125" style="7" customWidth="1"/>
    <col min="6271" max="6278" width="11" style="7" customWidth="1"/>
    <col min="6279" max="6523" width="9.140625" style="7"/>
    <col min="6524" max="6524" width="20.140625" style="7" customWidth="1"/>
    <col min="6525" max="6525" width="4" style="7" customWidth="1"/>
    <col min="6526" max="6526" width="19.5703125" style="7" customWidth="1"/>
    <col min="6527" max="6534" width="11" style="7" customWidth="1"/>
    <col min="6535" max="6779" width="9.140625" style="7"/>
    <col min="6780" max="6780" width="20.140625" style="7" customWidth="1"/>
    <col min="6781" max="6781" width="4" style="7" customWidth="1"/>
    <col min="6782" max="6782" width="19.5703125" style="7" customWidth="1"/>
    <col min="6783" max="6790" width="11" style="7" customWidth="1"/>
    <col min="6791" max="7035" width="9.140625" style="7"/>
    <col min="7036" max="7036" width="20.140625" style="7" customWidth="1"/>
    <col min="7037" max="7037" width="4" style="7" customWidth="1"/>
    <col min="7038" max="7038" width="19.5703125" style="7" customWidth="1"/>
    <col min="7039" max="7046" width="11" style="7" customWidth="1"/>
    <col min="7047" max="7291" width="9.140625" style="7"/>
    <col min="7292" max="7292" width="20.140625" style="7" customWidth="1"/>
    <col min="7293" max="7293" width="4" style="7" customWidth="1"/>
    <col min="7294" max="7294" width="19.5703125" style="7" customWidth="1"/>
    <col min="7295" max="7302" width="11" style="7" customWidth="1"/>
    <col min="7303" max="7547" width="9.140625" style="7"/>
    <col min="7548" max="7548" width="20.140625" style="7" customWidth="1"/>
    <col min="7549" max="7549" width="4" style="7" customWidth="1"/>
    <col min="7550" max="7550" width="19.5703125" style="7" customWidth="1"/>
    <col min="7551" max="7558" width="11" style="7" customWidth="1"/>
    <col min="7559" max="7803" width="9.140625" style="7"/>
    <col min="7804" max="7804" width="20.140625" style="7" customWidth="1"/>
    <col min="7805" max="7805" width="4" style="7" customWidth="1"/>
    <col min="7806" max="7806" width="19.5703125" style="7" customWidth="1"/>
    <col min="7807" max="7814" width="11" style="7" customWidth="1"/>
    <col min="7815" max="8059" width="9.140625" style="7"/>
    <col min="8060" max="8060" width="20.140625" style="7" customWidth="1"/>
    <col min="8061" max="8061" width="4" style="7" customWidth="1"/>
    <col min="8062" max="8062" width="19.5703125" style="7" customWidth="1"/>
    <col min="8063" max="8070" width="11" style="7" customWidth="1"/>
    <col min="8071" max="8315" width="9.140625" style="7"/>
    <col min="8316" max="8316" width="20.140625" style="7" customWidth="1"/>
    <col min="8317" max="8317" width="4" style="7" customWidth="1"/>
    <col min="8318" max="8318" width="19.5703125" style="7" customWidth="1"/>
    <col min="8319" max="8326" width="11" style="7" customWidth="1"/>
    <col min="8327" max="8571" width="9.140625" style="7"/>
    <col min="8572" max="8572" width="20.140625" style="7" customWidth="1"/>
    <col min="8573" max="8573" width="4" style="7" customWidth="1"/>
    <col min="8574" max="8574" width="19.5703125" style="7" customWidth="1"/>
    <col min="8575" max="8582" width="11" style="7" customWidth="1"/>
    <col min="8583" max="8827" width="9.140625" style="7"/>
    <col min="8828" max="8828" width="20.140625" style="7" customWidth="1"/>
    <col min="8829" max="8829" width="4" style="7" customWidth="1"/>
    <col min="8830" max="8830" width="19.5703125" style="7" customWidth="1"/>
    <col min="8831" max="8838" width="11" style="7" customWidth="1"/>
    <col min="8839" max="9083" width="9.140625" style="7"/>
    <col min="9084" max="9084" width="20.140625" style="7" customWidth="1"/>
    <col min="9085" max="9085" width="4" style="7" customWidth="1"/>
    <col min="9086" max="9086" width="19.5703125" style="7" customWidth="1"/>
    <col min="9087" max="9094" width="11" style="7" customWidth="1"/>
    <col min="9095" max="9339" width="9.140625" style="7"/>
    <col min="9340" max="9340" width="20.140625" style="7" customWidth="1"/>
    <col min="9341" max="9341" width="4" style="7" customWidth="1"/>
    <col min="9342" max="9342" width="19.5703125" style="7" customWidth="1"/>
    <col min="9343" max="9350" width="11" style="7" customWidth="1"/>
    <col min="9351" max="9595" width="9.140625" style="7"/>
    <col min="9596" max="9596" width="20.140625" style="7" customWidth="1"/>
    <col min="9597" max="9597" width="4" style="7" customWidth="1"/>
    <col min="9598" max="9598" width="19.5703125" style="7" customWidth="1"/>
    <col min="9599" max="9606" width="11" style="7" customWidth="1"/>
    <col min="9607" max="9851" width="9.140625" style="7"/>
    <col min="9852" max="9852" width="20.140625" style="7" customWidth="1"/>
    <col min="9853" max="9853" width="4" style="7" customWidth="1"/>
    <col min="9854" max="9854" width="19.5703125" style="7" customWidth="1"/>
    <col min="9855" max="9862" width="11" style="7" customWidth="1"/>
    <col min="9863" max="10107" width="9.140625" style="7"/>
    <col min="10108" max="10108" width="20.140625" style="7" customWidth="1"/>
    <col min="10109" max="10109" width="4" style="7" customWidth="1"/>
    <col min="10110" max="10110" width="19.5703125" style="7" customWidth="1"/>
    <col min="10111" max="10118" width="11" style="7" customWidth="1"/>
    <col min="10119" max="10363" width="9.140625" style="7"/>
    <col min="10364" max="10364" width="20.140625" style="7" customWidth="1"/>
    <col min="10365" max="10365" width="4" style="7" customWidth="1"/>
    <col min="10366" max="10366" width="19.5703125" style="7" customWidth="1"/>
    <col min="10367" max="10374" width="11" style="7" customWidth="1"/>
    <col min="10375" max="10619" width="9.140625" style="7"/>
    <col min="10620" max="10620" width="20.140625" style="7" customWidth="1"/>
    <col min="10621" max="10621" width="4" style="7" customWidth="1"/>
    <col min="10622" max="10622" width="19.5703125" style="7" customWidth="1"/>
    <col min="10623" max="10630" width="11" style="7" customWidth="1"/>
    <col min="10631" max="10875" width="9.140625" style="7"/>
    <col min="10876" max="10876" width="20.140625" style="7" customWidth="1"/>
    <col min="10877" max="10877" width="4" style="7" customWidth="1"/>
    <col min="10878" max="10878" width="19.5703125" style="7" customWidth="1"/>
    <col min="10879" max="10886" width="11" style="7" customWidth="1"/>
    <col min="10887" max="11131" width="9.140625" style="7"/>
    <col min="11132" max="11132" width="20.140625" style="7" customWidth="1"/>
    <col min="11133" max="11133" width="4" style="7" customWidth="1"/>
    <col min="11134" max="11134" width="19.5703125" style="7" customWidth="1"/>
    <col min="11135" max="11142" width="11" style="7" customWidth="1"/>
    <col min="11143" max="11387" width="9.140625" style="7"/>
    <col min="11388" max="11388" width="20.140625" style="7" customWidth="1"/>
    <col min="11389" max="11389" width="4" style="7" customWidth="1"/>
    <col min="11390" max="11390" width="19.5703125" style="7" customWidth="1"/>
    <col min="11391" max="11398" width="11" style="7" customWidth="1"/>
    <col min="11399" max="11643" width="9.140625" style="7"/>
    <col min="11644" max="11644" width="20.140625" style="7" customWidth="1"/>
    <col min="11645" max="11645" width="4" style="7" customWidth="1"/>
    <col min="11646" max="11646" width="19.5703125" style="7" customWidth="1"/>
    <col min="11647" max="11654" width="11" style="7" customWidth="1"/>
    <col min="11655" max="11899" width="9.140625" style="7"/>
    <col min="11900" max="11900" width="20.140625" style="7" customWidth="1"/>
    <col min="11901" max="11901" width="4" style="7" customWidth="1"/>
    <col min="11902" max="11902" width="19.5703125" style="7" customWidth="1"/>
    <col min="11903" max="11910" width="11" style="7" customWidth="1"/>
    <col min="11911" max="12155" width="9.140625" style="7"/>
    <col min="12156" max="12156" width="20.140625" style="7" customWidth="1"/>
    <col min="12157" max="12157" width="4" style="7" customWidth="1"/>
    <col min="12158" max="12158" width="19.5703125" style="7" customWidth="1"/>
    <col min="12159" max="12166" width="11" style="7" customWidth="1"/>
    <col min="12167" max="12411" width="9.140625" style="7"/>
    <col min="12412" max="12412" width="20.140625" style="7" customWidth="1"/>
    <col min="12413" max="12413" width="4" style="7" customWidth="1"/>
    <col min="12414" max="12414" width="19.5703125" style="7" customWidth="1"/>
    <col min="12415" max="12422" width="11" style="7" customWidth="1"/>
    <col min="12423" max="12667" width="9.140625" style="7"/>
    <col min="12668" max="12668" width="20.140625" style="7" customWidth="1"/>
    <col min="12669" max="12669" width="4" style="7" customWidth="1"/>
    <col min="12670" max="12670" width="19.5703125" style="7" customWidth="1"/>
    <col min="12671" max="12678" width="11" style="7" customWidth="1"/>
    <col min="12679" max="12923" width="9.140625" style="7"/>
    <col min="12924" max="12924" width="20.140625" style="7" customWidth="1"/>
    <col min="12925" max="12925" width="4" style="7" customWidth="1"/>
    <col min="12926" max="12926" width="19.5703125" style="7" customWidth="1"/>
    <col min="12927" max="12934" width="11" style="7" customWidth="1"/>
    <col min="12935" max="13179" width="9.140625" style="7"/>
    <col min="13180" max="13180" width="20.140625" style="7" customWidth="1"/>
    <col min="13181" max="13181" width="4" style="7" customWidth="1"/>
    <col min="13182" max="13182" width="19.5703125" style="7" customWidth="1"/>
    <col min="13183" max="13190" width="11" style="7" customWidth="1"/>
    <col min="13191" max="13435" width="9.140625" style="7"/>
    <col min="13436" max="13436" width="20.140625" style="7" customWidth="1"/>
    <col min="13437" max="13437" width="4" style="7" customWidth="1"/>
    <col min="13438" max="13438" width="19.5703125" style="7" customWidth="1"/>
    <col min="13439" max="13446" width="11" style="7" customWidth="1"/>
    <col min="13447" max="13691" width="9.140625" style="7"/>
    <col min="13692" max="13692" width="20.140625" style="7" customWidth="1"/>
    <col min="13693" max="13693" width="4" style="7" customWidth="1"/>
    <col min="13694" max="13694" width="19.5703125" style="7" customWidth="1"/>
    <col min="13695" max="13702" width="11" style="7" customWidth="1"/>
    <col min="13703" max="13947" width="9.140625" style="7"/>
    <col min="13948" max="13948" width="20.140625" style="7" customWidth="1"/>
    <col min="13949" max="13949" width="4" style="7" customWidth="1"/>
    <col min="13950" max="13950" width="19.5703125" style="7" customWidth="1"/>
    <col min="13951" max="13958" width="11" style="7" customWidth="1"/>
    <col min="13959" max="14203" width="9.140625" style="7"/>
    <col min="14204" max="14204" width="20.140625" style="7" customWidth="1"/>
    <col min="14205" max="14205" width="4" style="7" customWidth="1"/>
    <col min="14206" max="14206" width="19.5703125" style="7" customWidth="1"/>
    <col min="14207" max="14214" width="11" style="7" customWidth="1"/>
    <col min="14215" max="14459" width="9.140625" style="7"/>
    <col min="14460" max="14460" width="20.140625" style="7" customWidth="1"/>
    <col min="14461" max="14461" width="4" style="7" customWidth="1"/>
    <col min="14462" max="14462" width="19.5703125" style="7" customWidth="1"/>
    <col min="14463" max="14470" width="11" style="7" customWidth="1"/>
    <col min="14471" max="14715" width="9.140625" style="7"/>
    <col min="14716" max="14716" width="20.140625" style="7" customWidth="1"/>
    <col min="14717" max="14717" width="4" style="7" customWidth="1"/>
    <col min="14718" max="14718" width="19.5703125" style="7" customWidth="1"/>
    <col min="14719" max="14726" width="11" style="7" customWidth="1"/>
    <col min="14727" max="14971" width="9.140625" style="7"/>
    <col min="14972" max="14972" width="20.140625" style="7" customWidth="1"/>
    <col min="14973" max="14973" width="4" style="7" customWidth="1"/>
    <col min="14974" max="14974" width="19.5703125" style="7" customWidth="1"/>
    <col min="14975" max="14982" width="11" style="7" customWidth="1"/>
    <col min="14983" max="15227" width="9.140625" style="7"/>
    <col min="15228" max="15228" width="20.140625" style="7" customWidth="1"/>
    <col min="15229" max="15229" width="4" style="7" customWidth="1"/>
    <col min="15230" max="15230" width="19.5703125" style="7" customWidth="1"/>
    <col min="15231" max="15238" width="11" style="7" customWidth="1"/>
    <col min="15239" max="15483" width="9.140625" style="7"/>
    <col min="15484" max="15484" width="20.140625" style="7" customWidth="1"/>
    <col min="15485" max="15485" width="4" style="7" customWidth="1"/>
    <col min="15486" max="15486" width="19.5703125" style="7" customWidth="1"/>
    <col min="15487" max="15494" width="11" style="7" customWidth="1"/>
    <col min="15495" max="15739" width="9.140625" style="7"/>
    <col min="15740" max="15740" width="20.140625" style="7" customWidth="1"/>
    <col min="15741" max="15741" width="4" style="7" customWidth="1"/>
    <col min="15742" max="15742" width="19.5703125" style="7" customWidth="1"/>
    <col min="15743" max="15750" width="11" style="7" customWidth="1"/>
    <col min="15751" max="15995" width="9.140625" style="7"/>
    <col min="15996" max="15996" width="20.140625" style="7" customWidth="1"/>
    <col min="15997" max="15997" width="4" style="7" customWidth="1"/>
    <col min="15998" max="15998" width="19.5703125" style="7" customWidth="1"/>
    <col min="15999" max="16006" width="11" style="7" customWidth="1"/>
    <col min="16007" max="16384" width="9.140625" style="7"/>
  </cols>
  <sheetData>
    <row r="1" spans="1:3" ht="30" customHeight="1" x14ac:dyDescent="0.25">
      <c r="A1" s="641" t="s">
        <v>172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436">
        <f>SUM(B7:B21)</f>
        <v>84800290</v>
      </c>
      <c r="C5" s="436">
        <f>SUM(C7:C21)</f>
        <v>49933642.399999991</v>
      </c>
    </row>
    <row r="6" spans="1:3" s="12" customFormat="1" x14ac:dyDescent="0.25">
      <c r="A6" s="10" t="s">
        <v>4</v>
      </c>
      <c r="B6" s="259"/>
      <c r="C6" s="259"/>
    </row>
    <row r="7" spans="1:3" s="12" customFormat="1" x14ac:dyDescent="0.25">
      <c r="A7" s="579" t="s">
        <v>8</v>
      </c>
      <c r="B7" s="643">
        <v>29355400</v>
      </c>
      <c r="C7" s="643">
        <v>16213514.1</v>
      </c>
    </row>
    <row r="8" spans="1:3" s="12" customFormat="1" ht="23.25" x14ac:dyDescent="0.25">
      <c r="A8" s="579" t="s">
        <v>76</v>
      </c>
      <c r="B8" s="643">
        <v>72170</v>
      </c>
      <c r="C8" s="643">
        <v>28683.62</v>
      </c>
    </row>
    <row r="9" spans="1:3" s="12" customFormat="1" x14ac:dyDescent="0.25">
      <c r="A9" s="579" t="s">
        <v>13</v>
      </c>
      <c r="B9" s="643">
        <v>706146</v>
      </c>
      <c r="C9" s="643">
        <v>0</v>
      </c>
    </row>
    <row r="10" spans="1:3" s="12" customFormat="1" x14ac:dyDescent="0.25">
      <c r="A10" s="579" t="s">
        <v>9</v>
      </c>
      <c r="B10" s="643">
        <v>8887072</v>
      </c>
      <c r="C10" s="643">
        <v>4844098.33</v>
      </c>
    </row>
    <row r="11" spans="1:3" s="12" customFormat="1" x14ac:dyDescent="0.25">
      <c r="A11" s="579" t="s">
        <v>10</v>
      </c>
      <c r="B11" s="643">
        <v>139900</v>
      </c>
      <c r="C11" s="643">
        <v>58106.27</v>
      </c>
    </row>
    <row r="12" spans="1:3" s="12" customFormat="1" x14ac:dyDescent="0.25">
      <c r="A12" s="579" t="s">
        <v>15</v>
      </c>
      <c r="B12" s="643">
        <v>201000</v>
      </c>
      <c r="C12" s="643">
        <v>114512.13</v>
      </c>
    </row>
    <row r="13" spans="1:3" s="12" customFormat="1" ht="23.25" x14ac:dyDescent="0.25">
      <c r="A13" s="579" t="s">
        <v>14</v>
      </c>
      <c r="B13" s="643"/>
      <c r="C13" s="643"/>
    </row>
    <row r="14" spans="1:3" s="12" customFormat="1" x14ac:dyDescent="0.25">
      <c r="A14" s="579" t="s">
        <v>16</v>
      </c>
      <c r="B14" s="643">
        <v>0</v>
      </c>
      <c r="C14" s="643">
        <v>0</v>
      </c>
    </row>
    <row r="15" spans="1:3" s="12" customFormat="1" x14ac:dyDescent="0.25">
      <c r="A15" s="579" t="s">
        <v>11</v>
      </c>
      <c r="B15" s="643">
        <v>22690070</v>
      </c>
      <c r="C15" s="643">
        <v>13026563.869999999</v>
      </c>
    </row>
    <row r="16" spans="1:3" s="12" customFormat="1" x14ac:dyDescent="0.25">
      <c r="A16" s="579" t="s">
        <v>12</v>
      </c>
      <c r="B16" s="643">
        <v>16498645</v>
      </c>
      <c r="C16" s="643">
        <v>11476369.65</v>
      </c>
    </row>
    <row r="17" spans="1:3" s="12" customFormat="1" ht="30" customHeight="1" x14ac:dyDescent="0.25">
      <c r="A17" s="579" t="s">
        <v>77</v>
      </c>
      <c r="B17" s="643">
        <v>98000</v>
      </c>
      <c r="C17" s="643">
        <v>20247.18</v>
      </c>
    </row>
    <row r="18" spans="1:3" s="12" customFormat="1" x14ac:dyDescent="0.25">
      <c r="A18" s="579" t="s">
        <v>156</v>
      </c>
      <c r="B18" s="643">
        <v>0</v>
      </c>
      <c r="C18" s="643">
        <v>0</v>
      </c>
    </row>
    <row r="19" spans="1:3" s="12" customFormat="1" x14ac:dyDescent="0.25">
      <c r="A19" s="580" t="s">
        <v>5</v>
      </c>
      <c r="B19" s="643">
        <v>75500</v>
      </c>
      <c r="C19" s="643">
        <v>42808.14</v>
      </c>
    </row>
    <row r="20" spans="1:3" s="12" customFormat="1" ht="25.5" x14ac:dyDescent="0.25">
      <c r="A20" s="580" t="s">
        <v>6</v>
      </c>
      <c r="B20" s="643">
        <v>1054000</v>
      </c>
      <c r="C20" s="643">
        <v>435866</v>
      </c>
    </row>
    <row r="21" spans="1:3" s="12" customFormat="1" ht="25.5" x14ac:dyDescent="0.25">
      <c r="A21" s="580" t="s">
        <v>7</v>
      </c>
      <c r="B21" s="643">
        <v>5022387</v>
      </c>
      <c r="C21" s="643">
        <v>3672873.11</v>
      </c>
    </row>
    <row r="22" spans="1:3" s="12" customFormat="1" x14ac:dyDescent="0.25">
      <c r="A22" s="272"/>
      <c r="B22" s="469"/>
      <c r="C22" s="469"/>
    </row>
    <row r="23" spans="1:3" s="12" customFormat="1" x14ac:dyDescent="0.25">
      <c r="A23" s="14"/>
      <c r="B23" s="14"/>
      <c r="C23" s="14"/>
    </row>
    <row r="24" spans="1:3" s="12" customFormat="1" x14ac:dyDescent="0.25">
      <c r="A24" s="15" t="s">
        <v>0</v>
      </c>
      <c r="B24" s="15" t="s">
        <v>2</v>
      </c>
      <c r="C24" s="15" t="s">
        <v>3</v>
      </c>
    </row>
    <row r="25" spans="1:3" s="12" customFormat="1" x14ac:dyDescent="0.25">
      <c r="A25" s="15" t="s">
        <v>1</v>
      </c>
      <c r="B25" s="15">
        <v>2</v>
      </c>
      <c r="C25" s="15">
        <v>3</v>
      </c>
    </row>
    <row r="26" spans="1:3" s="12" customFormat="1" x14ac:dyDescent="0.25">
      <c r="A26" s="3" t="s">
        <v>19</v>
      </c>
      <c r="B26" s="436">
        <f>SUM(B28:B41)</f>
        <v>77798607.329999998</v>
      </c>
      <c r="C26" s="436">
        <f>SUM(C28:C41)</f>
        <v>47156370.109999999</v>
      </c>
    </row>
    <row r="27" spans="1:3" s="12" customFormat="1" x14ac:dyDescent="0.25">
      <c r="A27" s="10" t="s">
        <v>4</v>
      </c>
      <c r="B27" s="259"/>
      <c r="C27" s="259"/>
    </row>
    <row r="28" spans="1:3" s="12" customFormat="1" x14ac:dyDescent="0.25">
      <c r="A28" s="579" t="s">
        <v>8</v>
      </c>
      <c r="B28" s="626">
        <v>40387186</v>
      </c>
      <c r="C28" s="626">
        <v>22794946.530000001</v>
      </c>
    </row>
    <row r="29" spans="1:3" s="12" customFormat="1" x14ac:dyDescent="0.25">
      <c r="A29" s="579" t="s">
        <v>13</v>
      </c>
      <c r="B29" s="626">
        <v>24000</v>
      </c>
      <c r="C29" s="626"/>
    </row>
    <row r="30" spans="1:3" s="12" customFormat="1" x14ac:dyDescent="0.25">
      <c r="A30" s="579" t="s">
        <v>9</v>
      </c>
      <c r="B30" s="626">
        <v>12177597</v>
      </c>
      <c r="C30" s="626">
        <v>6808415.5199999996</v>
      </c>
    </row>
    <row r="31" spans="1:3" s="12" customFormat="1" x14ac:dyDescent="0.25">
      <c r="A31" s="579" t="s">
        <v>81</v>
      </c>
      <c r="B31" s="626">
        <v>41000</v>
      </c>
      <c r="C31" s="626">
        <v>36561.120000000003</v>
      </c>
    </row>
    <row r="32" spans="1:3" s="12" customFormat="1" x14ac:dyDescent="0.25">
      <c r="A32" s="579" t="s">
        <v>10</v>
      </c>
      <c r="B32" s="626">
        <v>193755</v>
      </c>
      <c r="C32" s="626">
        <v>97896.84</v>
      </c>
    </row>
    <row r="33" spans="1:3" s="12" customFormat="1" ht="23.25" x14ac:dyDescent="0.25">
      <c r="A33" s="579" t="s">
        <v>14</v>
      </c>
      <c r="B33" s="626">
        <v>95000</v>
      </c>
      <c r="C33" s="626">
        <v>3500</v>
      </c>
    </row>
    <row r="34" spans="1:3" s="12" customFormat="1" x14ac:dyDescent="0.25">
      <c r="A34" s="579" t="s">
        <v>18</v>
      </c>
      <c r="B34" s="626">
        <v>725100</v>
      </c>
      <c r="C34" s="626">
        <v>374494.43</v>
      </c>
    </row>
    <row r="35" spans="1:3" s="12" customFormat="1" x14ac:dyDescent="0.25">
      <c r="A35" s="579" t="s">
        <v>11</v>
      </c>
      <c r="B35" s="626">
        <v>693310</v>
      </c>
      <c r="C35" s="626">
        <v>268427.81</v>
      </c>
    </row>
    <row r="36" spans="1:3" s="12" customFormat="1" x14ac:dyDescent="0.25">
      <c r="A36" s="579" t="s">
        <v>12</v>
      </c>
      <c r="B36" s="643">
        <v>2834607.5</v>
      </c>
      <c r="C36" s="643">
        <v>1313913</v>
      </c>
    </row>
    <row r="37" spans="1:3" s="12" customFormat="1" x14ac:dyDescent="0.25">
      <c r="A37" s="579" t="s">
        <v>72</v>
      </c>
      <c r="B37" s="643">
        <v>166392</v>
      </c>
      <c r="C37" s="643">
        <v>61362.15</v>
      </c>
    </row>
    <row r="38" spans="1:3" s="12" customFormat="1" x14ac:dyDescent="0.25">
      <c r="A38" s="579"/>
      <c r="B38" s="643"/>
      <c r="C38" s="643"/>
    </row>
    <row r="39" spans="1:3" s="12" customFormat="1" x14ac:dyDescent="0.25">
      <c r="A39" s="580" t="s">
        <v>5</v>
      </c>
      <c r="B39" s="643">
        <v>1430500</v>
      </c>
      <c r="C39" s="643">
        <v>791045</v>
      </c>
    </row>
    <row r="40" spans="1:3" s="12" customFormat="1" ht="25.5" x14ac:dyDescent="0.25">
      <c r="A40" s="580" t="s">
        <v>6</v>
      </c>
      <c r="B40" s="643">
        <v>8528341.3300000001</v>
      </c>
      <c r="C40" s="643">
        <v>8053472.8499999996</v>
      </c>
    </row>
    <row r="41" spans="1:3" s="12" customFormat="1" ht="25.5" x14ac:dyDescent="0.25">
      <c r="A41" s="580" t="s">
        <v>7</v>
      </c>
      <c r="B41" s="643">
        <v>10501818.5</v>
      </c>
      <c r="C41" s="643">
        <v>6552334.8600000003</v>
      </c>
    </row>
    <row r="42" spans="1:3" s="12" customFormat="1" x14ac:dyDescent="0.25">
      <c r="A42" s="14"/>
      <c r="B42" s="626"/>
      <c r="C42" s="626"/>
    </row>
    <row r="43" spans="1:3" s="12" customFormat="1" x14ac:dyDescent="0.25">
      <c r="A43" s="15" t="s">
        <v>0</v>
      </c>
      <c r="B43" s="15" t="s">
        <v>2</v>
      </c>
      <c r="C43" s="15" t="s">
        <v>3</v>
      </c>
    </row>
    <row r="44" spans="1:3" s="12" customFormat="1" x14ac:dyDescent="0.25">
      <c r="A44" s="15" t="s">
        <v>1</v>
      </c>
      <c r="B44" s="15">
        <v>2</v>
      </c>
      <c r="C44" s="15">
        <v>3</v>
      </c>
    </row>
    <row r="45" spans="1:3" s="12" customFormat="1" x14ac:dyDescent="0.25">
      <c r="A45" s="3" t="s">
        <v>35</v>
      </c>
      <c r="B45" s="8">
        <f>SUM(B47:B60)</f>
        <v>81760721</v>
      </c>
      <c r="C45" s="8">
        <f>SUM(C47:C60)</f>
        <v>44635165.43</v>
      </c>
    </row>
    <row r="46" spans="1:3" s="12" customFormat="1" x14ac:dyDescent="0.25">
      <c r="A46" s="10" t="s">
        <v>4</v>
      </c>
      <c r="B46" s="11"/>
      <c r="C46" s="11"/>
    </row>
    <row r="47" spans="1:3" s="12" customFormat="1" x14ac:dyDescent="0.25">
      <c r="A47" s="579" t="s">
        <v>8</v>
      </c>
      <c r="B47" s="632">
        <v>32375867</v>
      </c>
      <c r="C47" s="632">
        <v>16203841.710000001</v>
      </c>
    </row>
    <row r="48" spans="1:3" s="12" customFormat="1" x14ac:dyDescent="0.25">
      <c r="A48" s="579" t="s">
        <v>79</v>
      </c>
      <c r="B48" s="632">
        <v>0</v>
      </c>
      <c r="C48" s="632">
        <v>0</v>
      </c>
    </row>
    <row r="49" spans="1:3" s="12" customFormat="1" x14ac:dyDescent="0.25">
      <c r="A49" s="579" t="s">
        <v>9</v>
      </c>
      <c r="B49" s="632">
        <v>9777511</v>
      </c>
      <c r="C49" s="632">
        <v>4856247.38</v>
      </c>
    </row>
    <row r="50" spans="1:3" s="12" customFormat="1" x14ac:dyDescent="0.25">
      <c r="A50" s="579" t="s">
        <v>10</v>
      </c>
      <c r="B50" s="632">
        <v>183000</v>
      </c>
      <c r="C50" s="632">
        <v>100700.25</v>
      </c>
    </row>
    <row r="51" spans="1:3" s="12" customFormat="1" x14ac:dyDescent="0.25">
      <c r="A51" s="579" t="s">
        <v>44</v>
      </c>
      <c r="B51" s="632">
        <v>0</v>
      </c>
      <c r="C51" s="632">
        <v>0</v>
      </c>
    </row>
    <row r="52" spans="1:3" s="12" customFormat="1" x14ac:dyDescent="0.25">
      <c r="A52" s="579" t="s">
        <v>15</v>
      </c>
      <c r="B52" s="632">
        <v>230700</v>
      </c>
      <c r="C52" s="632">
        <v>174401.69</v>
      </c>
    </row>
    <row r="53" spans="1:3" s="12" customFormat="1" x14ac:dyDescent="0.25">
      <c r="A53" s="579" t="s">
        <v>11</v>
      </c>
      <c r="B53" s="632">
        <v>602500</v>
      </c>
      <c r="C53" s="632">
        <v>231295</v>
      </c>
    </row>
    <row r="54" spans="1:3" s="12" customFormat="1" x14ac:dyDescent="0.25">
      <c r="A54" s="579" t="s">
        <v>12</v>
      </c>
      <c r="B54" s="632">
        <v>7645505</v>
      </c>
      <c r="C54" s="632">
        <v>1193173.3500000001</v>
      </c>
    </row>
    <row r="55" spans="1:3" s="12" customFormat="1" x14ac:dyDescent="0.25">
      <c r="A55" s="579" t="s">
        <v>72</v>
      </c>
      <c r="B55" s="632">
        <v>80149</v>
      </c>
      <c r="C55" s="632">
        <v>66067.13</v>
      </c>
    </row>
    <row r="56" spans="1:3" s="12" customFormat="1" x14ac:dyDescent="0.25">
      <c r="A56" s="579" t="s">
        <v>99</v>
      </c>
      <c r="B56" s="632">
        <v>200000</v>
      </c>
      <c r="C56" s="632">
        <v>189920.44</v>
      </c>
    </row>
    <row r="57" spans="1:3" s="12" customFormat="1" ht="23.25" x14ac:dyDescent="0.25">
      <c r="A57" s="579" t="s">
        <v>80</v>
      </c>
      <c r="B57" s="632">
        <v>50000</v>
      </c>
      <c r="C57" s="632">
        <v>16752.66</v>
      </c>
    </row>
    <row r="58" spans="1:3" s="12" customFormat="1" x14ac:dyDescent="0.25">
      <c r="A58" s="580" t="s">
        <v>5</v>
      </c>
      <c r="B58" s="632">
        <v>0</v>
      </c>
      <c r="C58" s="632">
        <v>0</v>
      </c>
    </row>
    <row r="59" spans="1:3" s="12" customFormat="1" ht="25.5" x14ac:dyDescent="0.25">
      <c r="A59" s="580" t="s">
        <v>6</v>
      </c>
      <c r="B59" s="632">
        <v>19841229</v>
      </c>
      <c r="C59" s="632">
        <v>17908708</v>
      </c>
    </row>
    <row r="60" spans="1:3" s="12" customFormat="1" ht="25.5" x14ac:dyDescent="0.25">
      <c r="A60" s="580" t="s">
        <v>7</v>
      </c>
      <c r="B60" s="632">
        <v>10774260</v>
      </c>
      <c r="C60" s="632">
        <v>3694057.82</v>
      </c>
    </row>
    <row r="61" spans="1:3" s="12" customFormat="1" x14ac:dyDescent="0.25">
      <c r="A61" s="10"/>
      <c r="B61" s="616"/>
      <c r="C61" s="616"/>
    </row>
    <row r="62" spans="1:3" s="12" customFormat="1" x14ac:dyDescent="0.25">
      <c r="A62" s="15" t="s">
        <v>0</v>
      </c>
      <c r="B62" s="15" t="s">
        <v>2</v>
      </c>
      <c r="C62" s="15" t="s">
        <v>3</v>
      </c>
    </row>
    <row r="63" spans="1:3" s="12" customFormat="1" x14ac:dyDescent="0.25">
      <c r="A63" s="15" t="s">
        <v>1</v>
      </c>
      <c r="B63" s="15">
        <v>2</v>
      </c>
      <c r="C63" s="15">
        <v>3</v>
      </c>
    </row>
    <row r="64" spans="1:3" s="12" customFormat="1" x14ac:dyDescent="0.25">
      <c r="A64" s="3" t="s">
        <v>20</v>
      </c>
      <c r="B64" s="436">
        <f>SUM(B66:B78)</f>
        <v>37461045.670000002</v>
      </c>
      <c r="C64" s="436">
        <f>SUM(C66:C78)</f>
        <v>22151520.379999999</v>
      </c>
    </row>
    <row r="65" spans="1:3" s="12" customFormat="1" x14ac:dyDescent="0.25">
      <c r="A65" s="10" t="s">
        <v>4</v>
      </c>
      <c r="B65" s="259"/>
      <c r="C65" s="259"/>
    </row>
    <row r="66" spans="1:3" s="12" customFormat="1" x14ac:dyDescent="0.25">
      <c r="A66" s="579" t="s">
        <v>8</v>
      </c>
      <c r="B66" s="633">
        <v>14893827</v>
      </c>
      <c r="C66" s="633">
        <v>8795270.9299999997</v>
      </c>
    </row>
    <row r="67" spans="1:3" s="12" customFormat="1" x14ac:dyDescent="0.25">
      <c r="A67" s="579" t="s">
        <v>13</v>
      </c>
      <c r="B67" s="633">
        <v>80000</v>
      </c>
      <c r="C67" s="633">
        <v>900</v>
      </c>
    </row>
    <row r="68" spans="1:3" s="12" customFormat="1" x14ac:dyDescent="0.25">
      <c r="A68" s="579" t="s">
        <v>9</v>
      </c>
      <c r="B68" s="633">
        <v>4462873</v>
      </c>
      <c r="C68" s="633">
        <v>2646515.48</v>
      </c>
    </row>
    <row r="69" spans="1:3" s="12" customFormat="1" x14ac:dyDescent="0.25">
      <c r="A69" s="579" t="s">
        <v>10</v>
      </c>
      <c r="B69" s="633">
        <v>68840</v>
      </c>
      <c r="C69" s="633">
        <v>27302.19</v>
      </c>
    </row>
    <row r="70" spans="1:3" s="12" customFormat="1" ht="23.25" x14ac:dyDescent="0.25">
      <c r="A70" s="579" t="s">
        <v>14</v>
      </c>
      <c r="B70" s="633">
        <v>0</v>
      </c>
      <c r="C70" s="633"/>
    </row>
    <row r="71" spans="1:3" s="12" customFormat="1" x14ac:dyDescent="0.25">
      <c r="A71" s="579" t="s">
        <v>21</v>
      </c>
      <c r="B71" s="633">
        <v>148046.10999999999</v>
      </c>
      <c r="C71" s="633">
        <v>71520.820000000007</v>
      </c>
    </row>
    <row r="72" spans="1:3" s="12" customFormat="1" x14ac:dyDescent="0.25">
      <c r="A72" s="579" t="s">
        <v>11</v>
      </c>
      <c r="B72" s="633">
        <v>2048845</v>
      </c>
      <c r="C72" s="633">
        <v>222563.38</v>
      </c>
    </row>
    <row r="73" spans="1:3" s="12" customFormat="1" x14ac:dyDescent="0.25">
      <c r="A73" s="579" t="s">
        <v>12</v>
      </c>
      <c r="B73" s="633">
        <v>1769114.19</v>
      </c>
      <c r="C73" s="633">
        <v>367254.19</v>
      </c>
    </row>
    <row r="74" spans="1:3" s="12" customFormat="1" x14ac:dyDescent="0.25">
      <c r="A74" s="579" t="s">
        <v>135</v>
      </c>
      <c r="B74" s="633">
        <v>35000</v>
      </c>
      <c r="C74" s="633">
        <v>2532.9699999999998</v>
      </c>
    </row>
    <row r="75" spans="1:3" s="12" customFormat="1" x14ac:dyDescent="0.25">
      <c r="A75" s="579" t="s">
        <v>72</v>
      </c>
      <c r="B75" s="633">
        <v>93349.94</v>
      </c>
      <c r="C75" s="633">
        <v>56352.87</v>
      </c>
    </row>
    <row r="76" spans="1:3" s="12" customFormat="1" x14ac:dyDescent="0.25">
      <c r="A76" s="580" t="s">
        <v>5</v>
      </c>
      <c r="B76" s="633">
        <v>14400</v>
      </c>
      <c r="C76" s="633">
        <v>7900</v>
      </c>
    </row>
    <row r="77" spans="1:3" s="12" customFormat="1" ht="25.5" x14ac:dyDescent="0.25">
      <c r="A77" s="580" t="s">
        <v>6</v>
      </c>
      <c r="B77" s="633">
        <v>5322196.07</v>
      </c>
      <c r="C77" s="633">
        <v>4851296.07</v>
      </c>
    </row>
    <row r="78" spans="1:3" s="12" customFormat="1" ht="25.5" x14ac:dyDescent="0.25">
      <c r="A78" s="580" t="s">
        <v>7</v>
      </c>
      <c r="B78" s="633">
        <v>8524554.3599999994</v>
      </c>
      <c r="C78" s="633">
        <v>5102111.4800000004</v>
      </c>
    </row>
    <row r="79" spans="1:3" s="12" customFormat="1" x14ac:dyDescent="0.25">
      <c r="A79" s="14"/>
      <c r="B79" s="14"/>
      <c r="C79" s="14"/>
    </row>
    <row r="80" spans="1:3" s="12" customFormat="1" x14ac:dyDescent="0.25">
      <c r="A80" s="15" t="s">
        <v>0</v>
      </c>
      <c r="B80" s="15" t="s">
        <v>2</v>
      </c>
      <c r="C80" s="15" t="s">
        <v>3</v>
      </c>
    </row>
    <row r="81" spans="1:3" s="12" customFormat="1" x14ac:dyDescent="0.25">
      <c r="A81" s="15" t="s">
        <v>1</v>
      </c>
      <c r="B81" s="15">
        <v>2</v>
      </c>
      <c r="C81" s="15">
        <v>3</v>
      </c>
    </row>
    <row r="82" spans="1:3" s="12" customFormat="1" x14ac:dyDescent="0.25">
      <c r="A82" s="3" t="s">
        <v>23</v>
      </c>
      <c r="B82" s="436">
        <f>SUM(B84:B97)</f>
        <v>72361600</v>
      </c>
      <c r="C82" s="436">
        <f>SUM(C84:C97)</f>
        <v>37094790.560000002</v>
      </c>
    </row>
    <row r="83" spans="1:3" s="12" customFormat="1" x14ac:dyDescent="0.25">
      <c r="A83" s="10" t="s">
        <v>4</v>
      </c>
      <c r="B83" s="259"/>
      <c r="C83" s="259"/>
    </row>
    <row r="84" spans="1:3" s="12" customFormat="1" x14ac:dyDescent="0.25">
      <c r="A84" s="579" t="s">
        <v>8</v>
      </c>
      <c r="B84" s="636">
        <v>31698750</v>
      </c>
      <c r="C84" s="635">
        <v>12628742.4</v>
      </c>
    </row>
    <row r="85" spans="1:3" s="12" customFormat="1" x14ac:dyDescent="0.25">
      <c r="A85" s="579" t="s">
        <v>13</v>
      </c>
      <c r="B85" s="634">
        <v>3000</v>
      </c>
      <c r="C85" s="634">
        <v>1500</v>
      </c>
    </row>
    <row r="86" spans="1:3" s="12" customFormat="1" x14ac:dyDescent="0.25">
      <c r="A86" s="579" t="s">
        <v>9</v>
      </c>
      <c r="B86" s="643">
        <v>9572950</v>
      </c>
      <c r="C86" s="643">
        <v>3795592.96</v>
      </c>
    </row>
    <row r="87" spans="1:3" s="12" customFormat="1" x14ac:dyDescent="0.25">
      <c r="A87" s="579" t="s">
        <v>10</v>
      </c>
      <c r="B87" s="643">
        <v>23000</v>
      </c>
      <c r="C87" s="643">
        <v>13875.86</v>
      </c>
    </row>
    <row r="88" spans="1:3" s="12" customFormat="1" ht="23.25" x14ac:dyDescent="0.25">
      <c r="A88" s="579" t="s">
        <v>14</v>
      </c>
      <c r="B88" s="643">
        <v>70000</v>
      </c>
      <c r="C88" s="643">
        <v>70000</v>
      </c>
    </row>
    <row r="89" spans="1:3" s="12" customFormat="1" x14ac:dyDescent="0.25">
      <c r="A89" s="579" t="s">
        <v>21</v>
      </c>
      <c r="B89" s="643">
        <v>336000</v>
      </c>
      <c r="C89" s="643">
        <v>166449.47</v>
      </c>
    </row>
    <row r="90" spans="1:3" s="12" customFormat="1" x14ac:dyDescent="0.25">
      <c r="A90" s="579" t="s">
        <v>11</v>
      </c>
      <c r="B90" s="643">
        <v>120000</v>
      </c>
      <c r="C90" s="643">
        <v>19135</v>
      </c>
    </row>
    <row r="91" spans="1:3" s="12" customFormat="1" x14ac:dyDescent="0.25">
      <c r="A91" s="579" t="s">
        <v>73</v>
      </c>
      <c r="B91" s="643"/>
      <c r="C91" s="643"/>
    </row>
    <row r="92" spans="1:3" s="12" customFormat="1" x14ac:dyDescent="0.25">
      <c r="A92" s="579" t="s">
        <v>12</v>
      </c>
      <c r="B92" s="643">
        <v>7487200</v>
      </c>
      <c r="C92" s="643">
        <v>3727817.64</v>
      </c>
    </row>
    <row r="93" spans="1:3" s="12" customFormat="1" x14ac:dyDescent="0.25">
      <c r="A93" s="579" t="s">
        <v>72</v>
      </c>
      <c r="B93" s="643">
        <v>95000</v>
      </c>
      <c r="C93" s="643">
        <v>93248.93</v>
      </c>
    </row>
    <row r="94" spans="1:3" s="12" customFormat="1" x14ac:dyDescent="0.25">
      <c r="A94" s="579" t="s">
        <v>94</v>
      </c>
      <c r="B94" s="643">
        <v>50000</v>
      </c>
      <c r="C94" s="643">
        <v>48751.62</v>
      </c>
    </row>
    <row r="95" spans="1:3" s="12" customFormat="1" x14ac:dyDescent="0.25">
      <c r="A95" s="580" t="s">
        <v>5</v>
      </c>
      <c r="B95" s="643">
        <v>532000</v>
      </c>
      <c r="C95" s="643">
        <v>191055</v>
      </c>
    </row>
    <row r="96" spans="1:3" s="12" customFormat="1" ht="25.5" x14ac:dyDescent="0.25">
      <c r="A96" s="580" t="s">
        <v>6</v>
      </c>
      <c r="B96" s="643">
        <v>8851628</v>
      </c>
      <c r="C96" s="643">
        <v>7820228</v>
      </c>
    </row>
    <row r="97" spans="1:3" s="12" customFormat="1" ht="25.5" x14ac:dyDescent="0.25">
      <c r="A97" s="580" t="s">
        <v>7</v>
      </c>
      <c r="B97" s="637">
        <v>13522072</v>
      </c>
      <c r="C97" s="638">
        <v>8518393.6799999997</v>
      </c>
    </row>
    <row r="98" spans="1:3" s="12" customFormat="1" x14ac:dyDescent="0.25">
      <c r="A98" s="14"/>
      <c r="B98" s="592"/>
      <c r="C98" s="592"/>
    </row>
    <row r="99" spans="1:3" s="12" customFormat="1" x14ac:dyDescent="0.25">
      <c r="A99" s="15" t="s">
        <v>0</v>
      </c>
      <c r="B99" s="15" t="s">
        <v>2</v>
      </c>
      <c r="C99" s="15" t="s">
        <v>3</v>
      </c>
    </row>
    <row r="100" spans="1:3" s="12" customFormat="1" x14ac:dyDescent="0.25">
      <c r="A100" s="15" t="s">
        <v>1</v>
      </c>
      <c r="B100" s="15">
        <v>2</v>
      </c>
      <c r="C100" s="15">
        <v>3</v>
      </c>
    </row>
    <row r="101" spans="1:3" s="12" customFormat="1" ht="18" customHeight="1" x14ac:dyDescent="0.25">
      <c r="A101" s="3" t="s">
        <v>24</v>
      </c>
      <c r="B101" s="436">
        <f>SUM(B103:B114)</f>
        <v>60670541</v>
      </c>
      <c r="C101" s="436">
        <f>SUM(C103:C114)</f>
        <v>36161481.150000006</v>
      </c>
    </row>
    <row r="102" spans="1:3" s="12" customFormat="1" x14ac:dyDescent="0.25">
      <c r="A102" s="10" t="s">
        <v>4</v>
      </c>
      <c r="B102" s="259"/>
      <c r="C102" s="259"/>
    </row>
    <row r="103" spans="1:3" s="12" customFormat="1" x14ac:dyDescent="0.25">
      <c r="A103" s="579" t="s">
        <v>8</v>
      </c>
      <c r="B103" s="602">
        <v>31487400</v>
      </c>
      <c r="C103" s="626">
        <v>19152247.860000003</v>
      </c>
    </row>
    <row r="104" spans="1:3" s="12" customFormat="1" x14ac:dyDescent="0.25">
      <c r="A104" s="579" t="s">
        <v>13</v>
      </c>
      <c r="B104" s="602">
        <v>9000</v>
      </c>
      <c r="C104" s="626">
        <v>0</v>
      </c>
    </row>
    <row r="105" spans="1:3" s="12" customFormat="1" x14ac:dyDescent="0.25">
      <c r="A105" s="579" t="s">
        <v>9</v>
      </c>
      <c r="B105" s="602">
        <v>9480000</v>
      </c>
      <c r="C105" s="626">
        <v>5715675.8899999997</v>
      </c>
    </row>
    <row r="106" spans="1:3" s="12" customFormat="1" x14ac:dyDescent="0.25">
      <c r="A106" s="579" t="s">
        <v>10</v>
      </c>
      <c r="B106" s="602">
        <v>215864.36</v>
      </c>
      <c r="C106" s="626">
        <v>98382.169999999984</v>
      </c>
    </row>
    <row r="107" spans="1:3" s="12" customFormat="1" ht="23.25" x14ac:dyDescent="0.25">
      <c r="A107" s="579" t="s">
        <v>49</v>
      </c>
      <c r="B107" s="602">
        <v>30000</v>
      </c>
      <c r="C107" s="626">
        <v>0</v>
      </c>
    </row>
    <row r="108" spans="1:3" s="12" customFormat="1" x14ac:dyDescent="0.25">
      <c r="A108" s="579" t="s">
        <v>21</v>
      </c>
      <c r="B108" s="602">
        <v>779347.64</v>
      </c>
      <c r="C108" s="626">
        <v>393077.69999999995</v>
      </c>
    </row>
    <row r="109" spans="1:3" s="12" customFormat="1" x14ac:dyDescent="0.25">
      <c r="A109" s="579" t="s">
        <v>11</v>
      </c>
      <c r="B109" s="602">
        <v>664585</v>
      </c>
      <c r="C109" s="626">
        <v>66380</v>
      </c>
    </row>
    <row r="110" spans="1:3" s="12" customFormat="1" x14ac:dyDescent="0.25">
      <c r="A110" s="579" t="s">
        <v>12</v>
      </c>
      <c r="B110" s="602">
        <v>3155191.94</v>
      </c>
      <c r="C110" s="616">
        <v>1189362.1400000001</v>
      </c>
    </row>
    <row r="111" spans="1:3" s="12" customFormat="1" x14ac:dyDescent="0.25">
      <c r="A111" s="579" t="s">
        <v>72</v>
      </c>
      <c r="B111" s="601">
        <v>120000</v>
      </c>
      <c r="C111" s="616">
        <v>50435.909999999996</v>
      </c>
    </row>
    <row r="112" spans="1:3" s="12" customFormat="1" x14ac:dyDescent="0.25">
      <c r="A112" s="580" t="s">
        <v>5</v>
      </c>
      <c r="B112" s="601">
        <v>601553</v>
      </c>
      <c r="C112" s="616">
        <v>124123</v>
      </c>
    </row>
    <row r="113" spans="1:3" s="12" customFormat="1" ht="14.25" customHeight="1" x14ac:dyDescent="0.25">
      <c r="A113" s="580" t="s">
        <v>6</v>
      </c>
      <c r="B113" s="601">
        <v>4878561.0599999996</v>
      </c>
      <c r="C113" s="626">
        <v>4515630</v>
      </c>
    </row>
    <row r="114" spans="1:3" s="12" customFormat="1" ht="25.5" x14ac:dyDescent="0.25">
      <c r="A114" s="580" t="s">
        <v>7</v>
      </c>
      <c r="B114" s="601">
        <v>9249038</v>
      </c>
      <c r="C114" s="621">
        <v>4856166.4800000004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SUM(B120:B132)</f>
        <v>68061423</v>
      </c>
      <c r="C118" s="8">
        <f>SUM(C120:C132)</f>
        <v>35858583.630000003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626">
        <v>37308481</v>
      </c>
      <c r="C120" s="626">
        <v>20514161.600000001</v>
      </c>
    </row>
    <row r="121" spans="1:3" s="12" customFormat="1" x14ac:dyDescent="0.25">
      <c r="A121" s="13" t="s">
        <v>13</v>
      </c>
      <c r="B121" s="626">
        <v>35000</v>
      </c>
      <c r="C121" s="626">
        <v>26095.83</v>
      </c>
    </row>
    <row r="122" spans="1:3" s="12" customFormat="1" x14ac:dyDescent="0.25">
      <c r="A122" s="13" t="s">
        <v>111</v>
      </c>
      <c r="B122" s="626"/>
      <c r="C122" s="626"/>
    </row>
    <row r="123" spans="1:3" s="12" customFormat="1" x14ac:dyDescent="0.25">
      <c r="A123" s="13" t="s">
        <v>9</v>
      </c>
      <c r="B123" s="626">
        <v>11266919</v>
      </c>
      <c r="C123" s="626">
        <v>6115160.1399999997</v>
      </c>
    </row>
    <row r="124" spans="1:3" s="12" customFormat="1" x14ac:dyDescent="0.25">
      <c r="A124" s="13" t="s">
        <v>10</v>
      </c>
      <c r="B124" s="626">
        <v>179000</v>
      </c>
      <c r="C124" s="626">
        <v>57942.61</v>
      </c>
    </row>
    <row r="125" spans="1:3" s="12" customFormat="1" ht="23.25" x14ac:dyDescent="0.25">
      <c r="A125" s="13" t="s">
        <v>14</v>
      </c>
      <c r="B125" s="626">
        <v>120000</v>
      </c>
      <c r="C125" s="626">
        <v>60000</v>
      </c>
    </row>
    <row r="126" spans="1:3" s="12" customFormat="1" x14ac:dyDescent="0.25">
      <c r="A126" s="13" t="s">
        <v>21</v>
      </c>
      <c r="B126" s="626">
        <v>397000</v>
      </c>
      <c r="C126" s="626">
        <v>148418.31</v>
      </c>
    </row>
    <row r="127" spans="1:3" s="12" customFormat="1" x14ac:dyDescent="0.25">
      <c r="A127" s="13" t="s">
        <v>11</v>
      </c>
      <c r="B127" s="626">
        <v>290000</v>
      </c>
      <c r="C127" s="626">
        <v>91900</v>
      </c>
    </row>
    <row r="128" spans="1:3" s="12" customFormat="1" x14ac:dyDescent="0.25">
      <c r="A128" s="13" t="s">
        <v>12</v>
      </c>
      <c r="B128" s="626">
        <v>4124250</v>
      </c>
      <c r="C128" s="626">
        <v>704943.78</v>
      </c>
    </row>
    <row r="129" spans="1:3" s="12" customFormat="1" x14ac:dyDescent="0.25">
      <c r="A129" s="13" t="s">
        <v>72</v>
      </c>
      <c r="B129" s="626">
        <v>114659</v>
      </c>
      <c r="C129" s="626">
        <v>101798.84999999999</v>
      </c>
    </row>
    <row r="130" spans="1:3" s="12" customFormat="1" x14ac:dyDescent="0.25">
      <c r="A130" s="10" t="s">
        <v>5</v>
      </c>
      <c r="B130" s="626"/>
      <c r="C130" s="626"/>
    </row>
    <row r="131" spans="1:3" s="12" customFormat="1" ht="25.5" x14ac:dyDescent="0.25">
      <c r="A131" s="10" t="s">
        <v>6</v>
      </c>
      <c r="B131" s="626">
        <v>5579700</v>
      </c>
      <c r="C131" s="626">
        <v>3553301</v>
      </c>
    </row>
    <row r="132" spans="1:3" s="12" customFormat="1" ht="25.5" x14ac:dyDescent="0.25">
      <c r="A132" s="10" t="s">
        <v>7</v>
      </c>
      <c r="B132" s="626">
        <v>8646414</v>
      </c>
      <c r="C132" s="626">
        <v>4484861.51</v>
      </c>
    </row>
    <row r="133" spans="1:3" s="12" customFormat="1" x14ac:dyDescent="0.25">
      <c r="A133" s="14"/>
      <c r="B133" s="14"/>
      <c r="C133" s="14"/>
    </row>
    <row r="134" spans="1:3" s="12" customFormat="1" ht="15.75" x14ac:dyDescent="0.25">
      <c r="A134" s="16" t="s">
        <v>0</v>
      </c>
      <c r="B134" s="16" t="s">
        <v>2</v>
      </c>
      <c r="C134" s="16" t="s">
        <v>3</v>
      </c>
    </row>
    <row r="135" spans="1:3" s="12" customFormat="1" ht="15.75" x14ac:dyDescent="0.25">
      <c r="A135" s="16" t="s">
        <v>1</v>
      </c>
      <c r="B135" s="16">
        <v>2</v>
      </c>
      <c r="C135" s="16">
        <v>3</v>
      </c>
    </row>
    <row r="136" spans="1:3" s="12" customFormat="1" x14ac:dyDescent="0.25">
      <c r="A136" s="3" t="s">
        <v>26</v>
      </c>
      <c r="B136" s="8">
        <f>SUM(B138:B150)</f>
        <v>54435183</v>
      </c>
      <c r="C136" s="8">
        <f>SUM(C138:C150)</f>
        <v>27389383.290000003</v>
      </c>
    </row>
    <row r="137" spans="1:3" s="12" customFormat="1" ht="15.75" x14ac:dyDescent="0.25">
      <c r="A137" s="17" t="s">
        <v>4</v>
      </c>
      <c r="B137" s="18"/>
      <c r="C137" s="18"/>
    </row>
    <row r="138" spans="1:3" s="12" customFormat="1" x14ac:dyDescent="0.25">
      <c r="A138" s="10" t="s">
        <v>8</v>
      </c>
      <c r="B138" s="626">
        <v>26702470</v>
      </c>
      <c r="C138" s="626">
        <v>12486790.57</v>
      </c>
    </row>
    <row r="139" spans="1:3" s="12" customFormat="1" x14ac:dyDescent="0.25">
      <c r="A139" s="10" t="s">
        <v>9</v>
      </c>
      <c r="B139" s="626">
        <v>8064146.0000000009</v>
      </c>
      <c r="C139" s="626">
        <v>5233546.24</v>
      </c>
    </row>
    <row r="140" spans="1:3" s="12" customFormat="1" x14ac:dyDescent="0.25">
      <c r="A140" s="12" t="s">
        <v>123</v>
      </c>
      <c r="B140" s="626">
        <v>30000</v>
      </c>
      <c r="C140" s="626">
        <v>5323.11</v>
      </c>
    </row>
    <row r="141" spans="1:3" s="12" customFormat="1" x14ac:dyDescent="0.25">
      <c r="A141" s="10" t="s">
        <v>112</v>
      </c>
      <c r="B141" s="626">
        <v>3300</v>
      </c>
      <c r="C141" s="626">
        <v>400</v>
      </c>
    </row>
    <row r="142" spans="1:3" s="12" customFormat="1" x14ac:dyDescent="0.25">
      <c r="A142" s="10" t="s">
        <v>10</v>
      </c>
      <c r="B142" s="626">
        <v>67100</v>
      </c>
      <c r="C142" s="626">
        <v>39242.75</v>
      </c>
    </row>
    <row r="143" spans="1:3" s="12" customFormat="1" ht="30.75" customHeight="1" x14ac:dyDescent="0.25">
      <c r="A143" s="10" t="s">
        <v>14</v>
      </c>
      <c r="B143" s="626"/>
      <c r="C143" s="626"/>
    </row>
    <row r="144" spans="1:3" s="12" customFormat="1" ht="18" customHeight="1" x14ac:dyDescent="0.25">
      <c r="A144" s="10" t="s">
        <v>30</v>
      </c>
      <c r="B144" s="626">
        <v>275001</v>
      </c>
      <c r="C144" s="626">
        <v>235330.87</v>
      </c>
    </row>
    <row r="145" spans="1:3" s="12" customFormat="1" ht="18" customHeight="1" x14ac:dyDescent="0.25">
      <c r="A145" s="13" t="s">
        <v>11</v>
      </c>
      <c r="B145" s="602">
        <v>330500</v>
      </c>
      <c r="C145" s="626">
        <v>112350.5</v>
      </c>
    </row>
    <row r="146" spans="1:3" s="12" customFormat="1" ht="18" customHeight="1" x14ac:dyDescent="0.25">
      <c r="A146" s="10" t="s">
        <v>12</v>
      </c>
      <c r="B146" s="626">
        <v>2283617</v>
      </c>
      <c r="C146" s="626">
        <v>1403283.96</v>
      </c>
    </row>
    <row r="147" spans="1:3" s="12" customFormat="1" ht="18" customHeight="1" x14ac:dyDescent="0.25">
      <c r="A147" s="13" t="s">
        <v>72</v>
      </c>
      <c r="B147" s="602">
        <v>114834</v>
      </c>
      <c r="C147" s="626">
        <v>99656.75</v>
      </c>
    </row>
    <row r="148" spans="1:3" s="12" customFormat="1" ht="17.25" customHeight="1" x14ac:dyDescent="0.25">
      <c r="A148" s="10" t="s">
        <v>5</v>
      </c>
      <c r="B148" s="626">
        <v>102620</v>
      </c>
      <c r="C148" s="626">
        <v>27886.93</v>
      </c>
    </row>
    <row r="149" spans="1:3" s="12" customFormat="1" ht="25.5" x14ac:dyDescent="0.25">
      <c r="A149" s="10" t="s">
        <v>6</v>
      </c>
      <c r="B149" s="626">
        <v>2907000</v>
      </c>
      <c r="C149" s="626">
        <v>2500205</v>
      </c>
    </row>
    <row r="150" spans="1:3" s="12" customFormat="1" ht="25.5" x14ac:dyDescent="0.25">
      <c r="A150" s="10" t="s">
        <v>7</v>
      </c>
      <c r="B150" s="626">
        <v>13554595</v>
      </c>
      <c r="C150" s="626">
        <v>5245366.6100000003</v>
      </c>
    </row>
    <row r="151" spans="1:3" s="12" customFormat="1" x14ac:dyDescent="0.25">
      <c r="A151" s="14"/>
      <c r="B151" s="14"/>
      <c r="C151" s="14"/>
    </row>
    <row r="152" spans="1:3" s="12" customFormat="1" x14ac:dyDescent="0.25">
      <c r="A152" s="21" t="s">
        <v>0</v>
      </c>
      <c r="B152" s="21" t="s">
        <v>2</v>
      </c>
      <c r="C152" s="21" t="s">
        <v>3</v>
      </c>
    </row>
    <row r="153" spans="1:3" s="12" customFormat="1" x14ac:dyDescent="0.25">
      <c r="A153" s="21" t="s">
        <v>1</v>
      </c>
      <c r="B153" s="21">
        <v>2</v>
      </c>
      <c r="C153" s="21">
        <v>3</v>
      </c>
    </row>
    <row r="154" spans="1:3" s="12" customFormat="1" x14ac:dyDescent="0.25">
      <c r="A154" s="4" t="s">
        <v>27</v>
      </c>
      <c r="B154" s="76">
        <f>SUM(B156:B168)</f>
        <v>4446600</v>
      </c>
      <c r="C154" s="76">
        <f>SUM(C156:C168)</f>
        <v>2122654.41</v>
      </c>
    </row>
    <row r="155" spans="1:3" s="12" customFormat="1" x14ac:dyDescent="0.25">
      <c r="A155" s="23" t="s">
        <v>4</v>
      </c>
      <c r="B155" s="77"/>
      <c r="C155" s="77"/>
    </row>
    <row r="156" spans="1:3" s="12" customFormat="1" x14ac:dyDescent="0.25">
      <c r="A156" s="264" t="s">
        <v>8</v>
      </c>
      <c r="B156" s="626">
        <v>2170000</v>
      </c>
      <c r="C156" s="626">
        <v>1249320.21</v>
      </c>
    </row>
    <row r="157" spans="1:3" s="12" customFormat="1" ht="23.25" x14ac:dyDescent="0.25">
      <c r="A157" s="264" t="s">
        <v>140</v>
      </c>
      <c r="B157" s="626"/>
      <c r="C157" s="626"/>
    </row>
    <row r="158" spans="1:3" s="12" customFormat="1" x14ac:dyDescent="0.25">
      <c r="A158" s="264" t="s">
        <v>83</v>
      </c>
      <c r="B158" s="626">
        <v>5000</v>
      </c>
      <c r="C158" s="626">
        <v>4400.13</v>
      </c>
    </row>
    <row r="159" spans="1:3" s="12" customFormat="1" x14ac:dyDescent="0.25">
      <c r="A159" s="264" t="s">
        <v>9</v>
      </c>
      <c r="B159" s="626">
        <v>656700</v>
      </c>
      <c r="C159" s="626">
        <v>379553.95999999996</v>
      </c>
    </row>
    <row r="160" spans="1:3" s="12" customFormat="1" x14ac:dyDescent="0.25">
      <c r="A160" s="264" t="s">
        <v>10</v>
      </c>
      <c r="B160" s="626">
        <v>10700</v>
      </c>
      <c r="C160" s="626">
        <v>1984.3</v>
      </c>
    </row>
    <row r="161" spans="1:3" s="12" customFormat="1" x14ac:dyDescent="0.25">
      <c r="A161" s="264" t="s">
        <v>15</v>
      </c>
      <c r="B161" s="626"/>
      <c r="C161" s="626"/>
    </row>
    <row r="162" spans="1:3" s="12" customFormat="1" ht="23.25" x14ac:dyDescent="0.25">
      <c r="A162" s="264" t="s">
        <v>14</v>
      </c>
      <c r="B162" s="626"/>
      <c r="C162" s="626"/>
    </row>
    <row r="163" spans="1:3" s="12" customFormat="1" x14ac:dyDescent="0.25">
      <c r="A163" s="264" t="s">
        <v>11</v>
      </c>
      <c r="B163" s="626">
        <v>28000</v>
      </c>
      <c r="C163" s="626">
        <v>4500</v>
      </c>
    </row>
    <row r="164" spans="1:3" s="12" customFormat="1" x14ac:dyDescent="0.25">
      <c r="A164" s="264" t="s">
        <v>12</v>
      </c>
      <c r="B164" s="626">
        <v>1433200</v>
      </c>
      <c r="C164" s="626">
        <v>410199.81</v>
      </c>
    </row>
    <row r="165" spans="1:3" s="12" customFormat="1" x14ac:dyDescent="0.25">
      <c r="A165" s="264" t="s">
        <v>74</v>
      </c>
      <c r="B165" s="626"/>
      <c r="C165" s="626"/>
    </row>
    <row r="166" spans="1:3" s="12" customFormat="1" x14ac:dyDescent="0.25">
      <c r="A166" s="265" t="s">
        <v>5</v>
      </c>
      <c r="B166" s="626">
        <v>130000</v>
      </c>
      <c r="C166" s="626">
        <v>72671</v>
      </c>
    </row>
    <row r="167" spans="1:3" s="12" customFormat="1" ht="25.5" x14ac:dyDescent="0.25">
      <c r="A167" s="265" t="s">
        <v>6</v>
      </c>
      <c r="B167" s="626"/>
      <c r="C167" s="626"/>
    </row>
    <row r="168" spans="1:3" s="12" customFormat="1" ht="25.5" x14ac:dyDescent="0.25">
      <c r="A168" s="265" t="s">
        <v>7</v>
      </c>
      <c r="B168" s="626">
        <v>13000</v>
      </c>
      <c r="C168" s="626">
        <v>25</v>
      </c>
    </row>
    <row r="169" spans="1:3" s="12" customFormat="1" x14ac:dyDescent="0.25">
      <c r="A169" s="287"/>
      <c r="B169" s="329"/>
      <c r="C169" s="329"/>
    </row>
    <row r="170" spans="1:3" s="12" customFormat="1" x14ac:dyDescent="0.25">
      <c r="A170" s="14"/>
      <c r="B170" s="329"/>
      <c r="C170" s="329"/>
    </row>
    <row r="171" spans="1:3" s="12" customFormat="1" x14ac:dyDescent="0.25">
      <c r="A171" s="15" t="s">
        <v>0</v>
      </c>
      <c r="B171" s="15" t="s">
        <v>2</v>
      </c>
      <c r="C171" s="15" t="s">
        <v>3</v>
      </c>
    </row>
    <row r="172" spans="1:3" s="12" customFormat="1" x14ac:dyDescent="0.25">
      <c r="A172" s="15" t="s">
        <v>1</v>
      </c>
      <c r="B172" s="15">
        <v>2</v>
      </c>
      <c r="C172" s="15">
        <v>3</v>
      </c>
    </row>
    <row r="173" spans="1:3" s="12" customFormat="1" x14ac:dyDescent="0.25">
      <c r="A173" s="3" t="s">
        <v>28</v>
      </c>
      <c r="B173" s="436">
        <f>SUM(B175:B186)</f>
        <v>23954700</v>
      </c>
      <c r="C173" s="436">
        <f>SUM(C175:C186)</f>
        <v>14239510.029999999</v>
      </c>
    </row>
    <row r="174" spans="1:3" s="12" customFormat="1" x14ac:dyDescent="0.25">
      <c r="A174" s="10" t="s">
        <v>4</v>
      </c>
      <c r="B174" s="259"/>
      <c r="C174" s="259"/>
    </row>
    <row r="175" spans="1:3" s="12" customFormat="1" x14ac:dyDescent="0.25">
      <c r="A175" s="576" t="s">
        <v>8</v>
      </c>
      <c r="B175" s="640">
        <v>14873000</v>
      </c>
      <c r="C175" s="639">
        <v>8810075.8699999992</v>
      </c>
    </row>
    <row r="176" spans="1:3" s="12" customFormat="1" x14ac:dyDescent="0.25">
      <c r="A176" s="576" t="s">
        <v>95</v>
      </c>
      <c r="B176" s="640">
        <v>20000</v>
      </c>
      <c r="C176" s="639">
        <v>8774.64</v>
      </c>
    </row>
    <row r="177" spans="1:3" s="12" customFormat="1" x14ac:dyDescent="0.25">
      <c r="A177" s="576" t="s">
        <v>13</v>
      </c>
      <c r="B177" s="640"/>
      <c r="C177" s="639"/>
    </row>
    <row r="178" spans="1:3" s="12" customFormat="1" x14ac:dyDescent="0.25">
      <c r="A178" s="576" t="s">
        <v>9</v>
      </c>
      <c r="B178" s="640">
        <v>4497500</v>
      </c>
      <c r="C178" s="639">
        <v>2625328.8199999998</v>
      </c>
    </row>
    <row r="179" spans="1:3" s="12" customFormat="1" x14ac:dyDescent="0.25">
      <c r="A179" s="576" t="s">
        <v>10</v>
      </c>
      <c r="B179" s="640"/>
      <c r="C179" s="639"/>
    </row>
    <row r="180" spans="1:3" s="12" customFormat="1" ht="23.25" x14ac:dyDescent="0.25">
      <c r="A180" s="576" t="s">
        <v>14</v>
      </c>
      <c r="B180" s="640"/>
      <c r="C180" s="639"/>
    </row>
    <row r="181" spans="1:3" s="12" customFormat="1" x14ac:dyDescent="0.25">
      <c r="A181" s="576" t="s">
        <v>11</v>
      </c>
      <c r="B181" s="640">
        <v>335000</v>
      </c>
      <c r="C181" s="639">
        <v>123318</v>
      </c>
    </row>
    <row r="182" spans="1:3" s="12" customFormat="1" x14ac:dyDescent="0.25">
      <c r="A182" s="576" t="s">
        <v>12</v>
      </c>
      <c r="B182" s="640">
        <v>546824</v>
      </c>
      <c r="C182" s="639">
        <v>84449</v>
      </c>
    </row>
    <row r="183" spans="1:3" s="12" customFormat="1" x14ac:dyDescent="0.25">
      <c r="A183" s="576" t="s">
        <v>72</v>
      </c>
      <c r="B183" s="640">
        <v>47886</v>
      </c>
      <c r="C183" s="639">
        <v>7087.95</v>
      </c>
    </row>
    <row r="184" spans="1:3" s="12" customFormat="1" x14ac:dyDescent="0.25">
      <c r="A184" s="575" t="s">
        <v>5</v>
      </c>
      <c r="B184" s="640">
        <v>0</v>
      </c>
      <c r="C184" s="639">
        <v>0</v>
      </c>
    </row>
    <row r="185" spans="1:3" s="12" customFormat="1" ht="25.5" x14ac:dyDescent="0.25">
      <c r="A185" s="575" t="s">
        <v>6</v>
      </c>
      <c r="B185" s="640">
        <v>793250</v>
      </c>
      <c r="C185" s="639">
        <v>628879.75</v>
      </c>
    </row>
    <row r="186" spans="1:3" s="12" customFormat="1" ht="25.5" x14ac:dyDescent="0.25">
      <c r="A186" s="575" t="s">
        <v>7</v>
      </c>
      <c r="B186" s="640">
        <v>2841240</v>
      </c>
      <c r="C186" s="639">
        <v>1951596</v>
      </c>
    </row>
    <row r="187" spans="1:3" s="12" customFormat="1" x14ac:dyDescent="0.25">
      <c r="A187" s="14"/>
      <c r="B187" s="14"/>
      <c r="C187" s="14"/>
    </row>
    <row r="188" spans="1:3" s="12" customFormat="1" x14ac:dyDescent="0.25">
      <c r="A188" s="15" t="s">
        <v>0</v>
      </c>
      <c r="B188" s="15" t="s">
        <v>2</v>
      </c>
      <c r="C188" s="15" t="s">
        <v>3</v>
      </c>
    </row>
    <row r="189" spans="1:3" s="12" customFormat="1" x14ac:dyDescent="0.25">
      <c r="A189" s="15" t="s">
        <v>1</v>
      </c>
      <c r="B189" s="15">
        <v>2</v>
      </c>
      <c r="C189" s="15">
        <v>3</v>
      </c>
    </row>
    <row r="190" spans="1:3" s="12" customFormat="1" x14ac:dyDescent="0.25">
      <c r="A190" s="3" t="s">
        <v>29</v>
      </c>
      <c r="B190" s="8">
        <f>SUM(B192:B205)</f>
        <v>29915900</v>
      </c>
      <c r="C190" s="8">
        <f>SUM(C192:C205)</f>
        <v>14140459.6</v>
      </c>
    </row>
    <row r="191" spans="1:3" s="12" customFormat="1" x14ac:dyDescent="0.25">
      <c r="A191" s="10" t="s">
        <v>4</v>
      </c>
      <c r="B191" s="11"/>
      <c r="C191" s="11">
        <v>0</v>
      </c>
    </row>
    <row r="192" spans="1:3" s="12" customFormat="1" x14ac:dyDescent="0.25">
      <c r="A192" s="579" t="s">
        <v>8</v>
      </c>
      <c r="B192" s="629">
        <v>11096006.15</v>
      </c>
      <c r="C192" s="629">
        <v>6605348.7699999996</v>
      </c>
    </row>
    <row r="193" spans="1:3" s="12" customFormat="1" ht="23.25" x14ac:dyDescent="0.25">
      <c r="A193" s="579" t="s">
        <v>76</v>
      </c>
      <c r="B193" s="629">
        <v>30000</v>
      </c>
      <c r="C193" s="629">
        <v>6606.3</v>
      </c>
    </row>
    <row r="194" spans="1:3" s="12" customFormat="1" ht="23.25" x14ac:dyDescent="0.25">
      <c r="A194" s="579" t="s">
        <v>133</v>
      </c>
      <c r="B194" s="629"/>
      <c r="C194" s="629"/>
    </row>
    <row r="195" spans="1:3" s="12" customFormat="1" x14ac:dyDescent="0.25">
      <c r="A195" s="579" t="s">
        <v>9</v>
      </c>
      <c r="B195" s="629">
        <v>3350993.85</v>
      </c>
      <c r="C195" s="629">
        <v>2096592.64</v>
      </c>
    </row>
    <row r="196" spans="1:3" s="12" customFormat="1" x14ac:dyDescent="0.25">
      <c r="A196" s="579" t="s">
        <v>10</v>
      </c>
      <c r="B196" s="629">
        <v>74540</v>
      </c>
      <c r="C196" s="629">
        <v>17189.39</v>
      </c>
    </row>
    <row r="197" spans="1:3" s="12" customFormat="1" ht="23.25" x14ac:dyDescent="0.25">
      <c r="A197" s="579" t="s">
        <v>49</v>
      </c>
      <c r="B197" s="629">
        <v>5000</v>
      </c>
      <c r="C197" s="629"/>
    </row>
    <row r="198" spans="1:3" s="12" customFormat="1" x14ac:dyDescent="0.25">
      <c r="A198" s="386" t="s">
        <v>15</v>
      </c>
      <c r="B198" s="629">
        <v>145908</v>
      </c>
      <c r="C198" s="629">
        <v>25693.73</v>
      </c>
    </row>
    <row r="199" spans="1:3" s="12" customFormat="1" x14ac:dyDescent="0.25">
      <c r="A199" s="386" t="s">
        <v>16</v>
      </c>
      <c r="B199" s="629">
        <v>399048</v>
      </c>
      <c r="C199" s="629">
        <v>232778</v>
      </c>
    </row>
    <row r="200" spans="1:3" s="12" customFormat="1" x14ac:dyDescent="0.25">
      <c r="A200" s="579" t="s">
        <v>11</v>
      </c>
      <c r="B200" s="629">
        <v>507000</v>
      </c>
      <c r="C200" s="629">
        <v>290555</v>
      </c>
    </row>
    <row r="201" spans="1:3" s="12" customFormat="1" x14ac:dyDescent="0.25">
      <c r="A201" s="579" t="s">
        <v>12</v>
      </c>
      <c r="B201" s="629">
        <v>1457267</v>
      </c>
      <c r="C201" s="629">
        <v>349545.58</v>
      </c>
    </row>
    <row r="202" spans="1:3" s="12" customFormat="1" x14ac:dyDescent="0.25">
      <c r="A202" s="580" t="s">
        <v>72</v>
      </c>
      <c r="B202" s="629">
        <v>45000</v>
      </c>
      <c r="C202" s="629">
        <v>25058.77</v>
      </c>
    </row>
    <row r="203" spans="1:3" s="12" customFormat="1" x14ac:dyDescent="0.25">
      <c r="A203" s="579" t="s">
        <v>5</v>
      </c>
      <c r="B203" s="629">
        <v>60000</v>
      </c>
      <c r="C203" s="629">
        <v>15215</v>
      </c>
    </row>
    <row r="204" spans="1:3" s="12" customFormat="1" ht="25.5" x14ac:dyDescent="0.25">
      <c r="A204" s="578" t="s">
        <v>6</v>
      </c>
      <c r="B204" s="629">
        <v>7921000</v>
      </c>
      <c r="C204" s="629">
        <v>100675</v>
      </c>
    </row>
    <row r="205" spans="1:3" s="12" customFormat="1" ht="21" customHeight="1" x14ac:dyDescent="0.25">
      <c r="A205" s="386" t="s">
        <v>7</v>
      </c>
      <c r="B205" s="629">
        <v>4824137</v>
      </c>
      <c r="C205" s="629">
        <v>4375201.42</v>
      </c>
    </row>
    <row r="206" spans="1:3" s="12" customFormat="1" x14ac:dyDescent="0.25">
      <c r="A206" s="14"/>
      <c r="B206" s="14"/>
      <c r="C206" s="14"/>
    </row>
    <row r="207" spans="1:3" s="12" customFormat="1" x14ac:dyDescent="0.25">
      <c r="A207" s="15" t="s">
        <v>0</v>
      </c>
      <c r="B207" s="15" t="s">
        <v>2</v>
      </c>
      <c r="C207" s="15" t="s">
        <v>3</v>
      </c>
    </row>
    <row r="208" spans="1:3" s="12" customFormat="1" x14ac:dyDescent="0.25">
      <c r="A208" s="15" t="s">
        <v>1</v>
      </c>
      <c r="B208" s="15">
        <v>2</v>
      </c>
      <c r="C208" s="15">
        <v>3</v>
      </c>
    </row>
    <row r="209" spans="1:3" s="12" customFormat="1" ht="25.5" x14ac:dyDescent="0.25">
      <c r="A209" s="3" t="s">
        <v>34</v>
      </c>
      <c r="B209" s="630">
        <f>SUM(B211:B227)</f>
        <v>45155200</v>
      </c>
      <c r="C209" s="631">
        <f>SUM(C211:C227)</f>
        <v>27260749.429999992</v>
      </c>
    </row>
    <row r="210" spans="1:3" s="12" customFormat="1" x14ac:dyDescent="0.25">
      <c r="A210" s="10" t="s">
        <v>4</v>
      </c>
      <c r="B210" s="616"/>
      <c r="C210" s="629"/>
    </row>
    <row r="211" spans="1:3" s="12" customFormat="1" x14ac:dyDescent="0.25">
      <c r="A211" s="13" t="s">
        <v>8</v>
      </c>
      <c r="B211" s="616">
        <v>29142300</v>
      </c>
      <c r="C211" s="629">
        <v>16686919.539999999</v>
      </c>
    </row>
    <row r="212" spans="1:3" s="12" customFormat="1" x14ac:dyDescent="0.25">
      <c r="A212" s="13" t="s">
        <v>13</v>
      </c>
      <c r="B212" s="616">
        <v>8400</v>
      </c>
      <c r="C212" s="629"/>
    </row>
    <row r="213" spans="1:3" s="12" customFormat="1" ht="17.25" customHeight="1" x14ac:dyDescent="0.25">
      <c r="A213" s="13" t="s">
        <v>119</v>
      </c>
      <c r="B213" s="616">
        <v>60000</v>
      </c>
      <c r="C213" s="629"/>
    </row>
    <row r="214" spans="1:3" s="12" customFormat="1" x14ac:dyDescent="0.25">
      <c r="A214" s="13" t="s">
        <v>9</v>
      </c>
      <c r="B214" s="616">
        <v>8801000</v>
      </c>
      <c r="C214" s="629">
        <v>4972832.01</v>
      </c>
    </row>
    <row r="215" spans="1:3" s="12" customFormat="1" x14ac:dyDescent="0.25">
      <c r="A215" s="13" t="s">
        <v>157</v>
      </c>
      <c r="B215" s="616">
        <v>50400</v>
      </c>
      <c r="C215" s="629">
        <v>35097.879999999997</v>
      </c>
    </row>
    <row r="216" spans="1:3" s="12" customFormat="1" x14ac:dyDescent="0.25">
      <c r="A216" s="13" t="s">
        <v>10</v>
      </c>
      <c r="B216" s="616">
        <v>19500</v>
      </c>
      <c r="C216" s="629">
        <v>11375</v>
      </c>
    </row>
    <row r="217" spans="1:3" s="12" customFormat="1" x14ac:dyDescent="0.25">
      <c r="A217" s="13" t="s">
        <v>15</v>
      </c>
      <c r="B217" s="616">
        <v>10700</v>
      </c>
      <c r="C217" s="629">
        <v>8239.43</v>
      </c>
    </row>
    <row r="218" spans="1:3" s="12" customFormat="1" x14ac:dyDescent="0.25">
      <c r="A218" s="13" t="s">
        <v>33</v>
      </c>
      <c r="B218" s="616"/>
      <c r="C218" s="629"/>
    </row>
    <row r="219" spans="1:3" s="12" customFormat="1" x14ac:dyDescent="0.25">
      <c r="A219" s="13" t="s">
        <v>11</v>
      </c>
      <c r="B219" s="616">
        <v>200000</v>
      </c>
      <c r="C219" s="629">
        <v>183302</v>
      </c>
    </row>
    <row r="220" spans="1:3" s="12" customFormat="1" x14ac:dyDescent="0.25">
      <c r="A220" s="13" t="s">
        <v>12</v>
      </c>
      <c r="B220" s="616">
        <v>991200</v>
      </c>
      <c r="C220" s="629">
        <v>579542.24</v>
      </c>
    </row>
    <row r="221" spans="1:3" s="12" customFormat="1" x14ac:dyDescent="0.25">
      <c r="A221" s="13" t="s">
        <v>72</v>
      </c>
      <c r="B221" s="616">
        <v>100000</v>
      </c>
      <c r="C221" s="629">
        <v>80266.789999999994</v>
      </c>
    </row>
    <row r="222" spans="1:3" s="12" customFormat="1" x14ac:dyDescent="0.25">
      <c r="A222" s="10" t="s">
        <v>5</v>
      </c>
      <c r="B222" s="616"/>
      <c r="C222" s="629"/>
    </row>
    <row r="223" spans="1:3" s="12" customFormat="1" ht="25.5" x14ac:dyDescent="0.25">
      <c r="A223" s="10" t="s">
        <v>6</v>
      </c>
      <c r="B223" s="616">
        <v>1118000</v>
      </c>
      <c r="C223" s="629">
        <v>492018</v>
      </c>
    </row>
    <row r="224" spans="1:3" s="12" customFormat="1" ht="25.5" x14ac:dyDescent="0.25">
      <c r="A224" s="10" t="s">
        <v>7</v>
      </c>
      <c r="B224" s="616">
        <v>4607300</v>
      </c>
      <c r="C224" s="629">
        <v>4183856.54</v>
      </c>
    </row>
    <row r="225" spans="1:3" s="12" customFormat="1" x14ac:dyDescent="0.25">
      <c r="A225" s="6" t="s">
        <v>37</v>
      </c>
      <c r="B225" s="616">
        <v>24300</v>
      </c>
      <c r="C225" s="629"/>
    </row>
    <row r="226" spans="1:3" s="12" customFormat="1" x14ac:dyDescent="0.25">
      <c r="A226" s="6" t="s">
        <v>121</v>
      </c>
      <c r="B226" s="616">
        <v>17100</v>
      </c>
      <c r="C226" s="629">
        <v>26200</v>
      </c>
    </row>
    <row r="227" spans="1:3" s="12" customFormat="1" x14ac:dyDescent="0.25">
      <c r="A227" s="6" t="s">
        <v>120</v>
      </c>
      <c r="B227" s="616">
        <v>5000</v>
      </c>
      <c r="C227" s="629">
        <v>1100</v>
      </c>
    </row>
    <row r="228" spans="1:3" s="12" customFormat="1" x14ac:dyDescent="0.25">
      <c r="A228" s="14"/>
      <c r="B228" s="14"/>
      <c r="C228" s="14"/>
    </row>
    <row r="229" spans="1:3" s="12" customFormat="1" x14ac:dyDescent="0.25">
      <c r="A229" s="15" t="s">
        <v>0</v>
      </c>
      <c r="B229" s="15" t="s">
        <v>2</v>
      </c>
      <c r="C229" s="15" t="s">
        <v>3</v>
      </c>
    </row>
    <row r="230" spans="1:3" s="12" customFormat="1" x14ac:dyDescent="0.25">
      <c r="A230" s="15" t="s">
        <v>1</v>
      </c>
      <c r="B230" s="15">
        <v>2</v>
      </c>
      <c r="C230" s="15">
        <v>3</v>
      </c>
    </row>
    <row r="231" spans="1:3" s="12" customFormat="1" ht="25.5" x14ac:dyDescent="0.25">
      <c r="A231" s="3" t="s">
        <v>39</v>
      </c>
      <c r="B231" s="8">
        <f>SUM(B233:B247)</f>
        <v>41644300</v>
      </c>
      <c r="C231" s="8">
        <f>SUM(C233:C246)</f>
        <v>22222968.839999996</v>
      </c>
    </row>
    <row r="232" spans="1:3" s="12" customFormat="1" x14ac:dyDescent="0.25">
      <c r="A232" s="10" t="s">
        <v>4</v>
      </c>
      <c r="B232" s="11"/>
      <c r="C232" s="11"/>
    </row>
    <row r="233" spans="1:3" s="12" customFormat="1" x14ac:dyDescent="0.25">
      <c r="A233" s="579" t="s">
        <v>8</v>
      </c>
      <c r="B233" s="626">
        <v>26793700</v>
      </c>
      <c r="C233" s="621">
        <v>15105974.270000001</v>
      </c>
    </row>
    <row r="234" spans="1:3" s="12" customFormat="1" x14ac:dyDescent="0.25">
      <c r="A234" s="579" t="s">
        <v>66</v>
      </c>
      <c r="B234" s="626">
        <v>68400</v>
      </c>
      <c r="C234" s="621"/>
    </row>
    <row r="235" spans="1:3" s="12" customFormat="1" x14ac:dyDescent="0.25">
      <c r="A235" s="579" t="s">
        <v>103</v>
      </c>
      <c r="B235" s="620"/>
      <c r="C235" s="621"/>
    </row>
    <row r="236" spans="1:3" s="12" customFormat="1" x14ac:dyDescent="0.25">
      <c r="A236" s="579" t="s">
        <v>9</v>
      </c>
      <c r="B236" s="626">
        <v>8091400</v>
      </c>
      <c r="C236" s="621">
        <v>4516659.5699999994</v>
      </c>
    </row>
    <row r="237" spans="1:3" s="12" customFormat="1" x14ac:dyDescent="0.25">
      <c r="A237" s="579" t="s">
        <v>10</v>
      </c>
      <c r="B237" s="620">
        <v>134957.28</v>
      </c>
      <c r="C237" s="621">
        <v>90213.9</v>
      </c>
    </row>
    <row r="238" spans="1:3" s="12" customFormat="1" x14ac:dyDescent="0.25">
      <c r="A238" s="579" t="s">
        <v>15</v>
      </c>
      <c r="B238" s="626">
        <v>154600</v>
      </c>
      <c r="C238" s="621">
        <v>59351.08</v>
      </c>
    </row>
    <row r="239" spans="1:3" s="12" customFormat="1" ht="23.25" x14ac:dyDescent="0.25">
      <c r="A239" s="579" t="s">
        <v>14</v>
      </c>
      <c r="B239" s="620"/>
      <c r="C239" s="621"/>
    </row>
    <row r="240" spans="1:3" s="12" customFormat="1" x14ac:dyDescent="0.25">
      <c r="A240" s="579" t="s">
        <v>11</v>
      </c>
      <c r="B240" s="626">
        <v>1175600</v>
      </c>
      <c r="C240" s="621">
        <v>562380.15</v>
      </c>
    </row>
    <row r="241" spans="1:3" s="12" customFormat="1" x14ac:dyDescent="0.25">
      <c r="A241" s="579" t="s">
        <v>12</v>
      </c>
      <c r="B241" s="626">
        <v>1993700</v>
      </c>
      <c r="C241" s="621">
        <v>800239.20000000007</v>
      </c>
    </row>
    <row r="242" spans="1:3" s="12" customFormat="1" x14ac:dyDescent="0.25">
      <c r="A242" s="579" t="s">
        <v>72</v>
      </c>
      <c r="B242" s="626">
        <v>87779.92</v>
      </c>
      <c r="C242" s="621">
        <v>58262.89</v>
      </c>
    </row>
    <row r="243" spans="1:3" s="12" customFormat="1" x14ac:dyDescent="0.25">
      <c r="A243" s="579" t="s">
        <v>148</v>
      </c>
      <c r="B243" s="626"/>
      <c r="C243" s="621"/>
    </row>
    <row r="244" spans="1:3" s="12" customFormat="1" x14ac:dyDescent="0.25">
      <c r="A244" s="580" t="s">
        <v>5</v>
      </c>
      <c r="B244" s="626">
        <v>57600</v>
      </c>
      <c r="C244" s="621">
        <v>33359</v>
      </c>
    </row>
    <row r="245" spans="1:3" s="12" customFormat="1" ht="25.5" x14ac:dyDescent="0.25">
      <c r="A245" s="580" t="s">
        <v>6</v>
      </c>
      <c r="B245" s="626">
        <v>643000</v>
      </c>
      <c r="C245" s="621">
        <v>292806.26</v>
      </c>
    </row>
    <row r="246" spans="1:3" s="12" customFormat="1" ht="25.5" x14ac:dyDescent="0.25">
      <c r="A246" s="580" t="s">
        <v>7</v>
      </c>
      <c r="B246" s="626">
        <v>2443562.7999999998</v>
      </c>
      <c r="C246" s="621">
        <v>703722.52</v>
      </c>
    </row>
    <row r="247" spans="1:3" s="12" customFormat="1" x14ac:dyDescent="0.25">
      <c r="A247" s="14"/>
      <c r="B247" s="14"/>
      <c r="C247" s="14"/>
    </row>
    <row r="248" spans="1:3" s="12" customFormat="1" x14ac:dyDescent="0.25">
      <c r="A248" s="27" t="s">
        <v>0</v>
      </c>
      <c r="B248" s="27" t="s">
        <v>2</v>
      </c>
      <c r="C248" s="27" t="s">
        <v>3</v>
      </c>
    </row>
    <row r="249" spans="1:3" s="12" customFormat="1" ht="15.75" thickBot="1" x14ac:dyDescent="0.3">
      <c r="A249" s="27" t="s">
        <v>1</v>
      </c>
      <c r="B249" s="28" t="s">
        <v>40</v>
      </c>
      <c r="C249" s="28" t="s">
        <v>41</v>
      </c>
    </row>
    <row r="250" spans="1:3" s="12" customFormat="1" x14ac:dyDescent="0.25">
      <c r="A250" s="29" t="s">
        <v>42</v>
      </c>
      <c r="B250" s="81">
        <f>SUM(B252:B266)</f>
        <v>85656900</v>
      </c>
      <c r="C250" s="81">
        <f>SUM(C252:C266)</f>
        <v>34505227.130000003</v>
      </c>
    </row>
    <row r="251" spans="1:3" s="12" customFormat="1" x14ac:dyDescent="0.25">
      <c r="A251" s="31" t="s">
        <v>4</v>
      </c>
      <c r="B251" s="82"/>
      <c r="C251" s="82"/>
    </row>
    <row r="252" spans="1:3" s="12" customFormat="1" x14ac:dyDescent="0.25">
      <c r="A252" s="566" t="s">
        <v>8</v>
      </c>
      <c r="B252" s="643">
        <v>31274117.370000001</v>
      </c>
      <c r="C252" s="643">
        <v>18115578.16</v>
      </c>
    </row>
    <row r="253" spans="1:3" s="12" customFormat="1" x14ac:dyDescent="0.25">
      <c r="A253" s="566" t="s">
        <v>13</v>
      </c>
      <c r="B253" s="643">
        <v>325000</v>
      </c>
      <c r="C253" s="643">
        <v>73100</v>
      </c>
    </row>
    <row r="254" spans="1:3" s="12" customFormat="1" x14ac:dyDescent="0.25">
      <c r="A254" s="566" t="s">
        <v>9</v>
      </c>
      <c r="B254" s="643">
        <v>9434782.6300000008</v>
      </c>
      <c r="C254" s="643">
        <v>5443452.5800000001</v>
      </c>
    </row>
    <row r="255" spans="1:3" s="12" customFormat="1" x14ac:dyDescent="0.25">
      <c r="A255" s="566" t="s">
        <v>10</v>
      </c>
      <c r="B255" s="643">
        <v>400000</v>
      </c>
      <c r="C255" s="643">
        <v>247143.34</v>
      </c>
    </row>
    <row r="256" spans="1:3" s="12" customFormat="1" ht="23.25" x14ac:dyDescent="0.25">
      <c r="A256" s="566" t="s">
        <v>124</v>
      </c>
      <c r="B256" s="643">
        <v>70000</v>
      </c>
      <c r="C256" s="643">
        <v>17839.84</v>
      </c>
    </row>
    <row r="257" spans="1:3" s="12" customFormat="1" x14ac:dyDescent="0.25">
      <c r="A257" s="566" t="s">
        <v>15</v>
      </c>
      <c r="B257" s="643">
        <v>1317800</v>
      </c>
      <c r="C257" s="643">
        <v>706634.7</v>
      </c>
    </row>
    <row r="258" spans="1:3" s="12" customFormat="1" x14ac:dyDescent="0.25">
      <c r="A258" s="566" t="s">
        <v>91</v>
      </c>
      <c r="B258" s="643">
        <v>130000</v>
      </c>
      <c r="C258" s="643">
        <v>0</v>
      </c>
    </row>
    <row r="259" spans="1:3" s="12" customFormat="1" x14ac:dyDescent="0.25">
      <c r="A259" s="566" t="s">
        <v>11</v>
      </c>
      <c r="B259" s="643">
        <v>2565426</v>
      </c>
      <c r="C259" s="643">
        <v>1406021.48</v>
      </c>
    </row>
    <row r="260" spans="1:3" s="12" customFormat="1" x14ac:dyDescent="0.25">
      <c r="A260" s="566" t="s">
        <v>12</v>
      </c>
      <c r="B260" s="643">
        <v>24647200</v>
      </c>
      <c r="C260" s="643">
        <v>5623265.0700000003</v>
      </c>
    </row>
    <row r="261" spans="1:3" s="12" customFormat="1" ht="23.25" x14ac:dyDescent="0.25">
      <c r="A261" s="566" t="s">
        <v>125</v>
      </c>
      <c r="B261" s="643">
        <v>23000</v>
      </c>
      <c r="C261" s="643">
        <v>37898.870000000003</v>
      </c>
    </row>
    <row r="262" spans="1:3" s="12" customFormat="1" ht="15" customHeight="1" x14ac:dyDescent="0.25">
      <c r="A262" s="566" t="s">
        <v>86</v>
      </c>
      <c r="B262" s="643">
        <v>30000</v>
      </c>
      <c r="C262" s="643">
        <v>22768.59</v>
      </c>
    </row>
    <row r="263" spans="1:3" s="12" customFormat="1" x14ac:dyDescent="0.25">
      <c r="A263" s="569"/>
      <c r="B263" s="643"/>
      <c r="C263" s="643"/>
    </row>
    <row r="264" spans="1:3" s="12" customFormat="1" x14ac:dyDescent="0.25">
      <c r="A264" s="568" t="s">
        <v>5</v>
      </c>
      <c r="B264" s="643">
        <v>452500</v>
      </c>
      <c r="C264" s="643">
        <v>82723.31</v>
      </c>
    </row>
    <row r="265" spans="1:3" s="12" customFormat="1" ht="25.5" x14ac:dyDescent="0.25">
      <c r="A265" s="565" t="s">
        <v>6</v>
      </c>
      <c r="B265" s="643">
        <v>11262074</v>
      </c>
      <c r="C265" s="643">
        <v>293299.68</v>
      </c>
    </row>
    <row r="266" spans="1:3" s="12" customFormat="1" ht="26.25" thickBot="1" x14ac:dyDescent="0.3">
      <c r="A266" s="567" t="s">
        <v>7</v>
      </c>
      <c r="B266" s="643">
        <v>3725000</v>
      </c>
      <c r="C266" s="643">
        <v>2435501.5099999998</v>
      </c>
    </row>
    <row r="267" spans="1:3" s="12" customFormat="1" x14ac:dyDescent="0.25">
      <c r="A267" s="309"/>
      <c r="B267" s="300"/>
      <c r="C267" s="300"/>
    </row>
    <row r="268" spans="1:3" s="12" customFormat="1" x14ac:dyDescent="0.25">
      <c r="A268" s="27" t="s">
        <v>0</v>
      </c>
      <c r="B268" s="27" t="s">
        <v>2</v>
      </c>
      <c r="C268" s="27" t="s">
        <v>3</v>
      </c>
    </row>
    <row r="269" spans="1:3" s="12" customFormat="1" ht="15.75" thickBot="1" x14ac:dyDescent="0.3">
      <c r="A269" s="27" t="s">
        <v>1</v>
      </c>
      <c r="B269" s="28" t="s">
        <v>40</v>
      </c>
      <c r="C269" s="28" t="s">
        <v>41</v>
      </c>
    </row>
    <row r="270" spans="1:3" s="12" customFormat="1" x14ac:dyDescent="0.25">
      <c r="A270" s="42" t="s">
        <v>45</v>
      </c>
      <c r="B270" s="87">
        <f>SUM(B272:B283)</f>
        <v>107127000</v>
      </c>
      <c r="C270" s="87">
        <f>SUM(C272:C283)</f>
        <v>48319318.259999998</v>
      </c>
    </row>
    <row r="271" spans="1:3" s="12" customFormat="1" x14ac:dyDescent="0.25">
      <c r="A271" s="44" t="s">
        <v>4</v>
      </c>
      <c r="B271" s="88"/>
      <c r="C271" s="88"/>
    </row>
    <row r="272" spans="1:3" s="12" customFormat="1" x14ac:dyDescent="0.25">
      <c r="A272" s="579" t="s">
        <v>8</v>
      </c>
      <c r="B272" s="538">
        <v>19151997</v>
      </c>
      <c r="C272" s="538">
        <v>11128374.07</v>
      </c>
    </row>
    <row r="273" spans="1:3" s="12" customFormat="1" x14ac:dyDescent="0.25">
      <c r="A273" s="579" t="s">
        <v>13</v>
      </c>
      <c r="B273" s="535"/>
      <c r="C273" s="535"/>
    </row>
    <row r="274" spans="1:3" s="12" customFormat="1" x14ac:dyDescent="0.25">
      <c r="A274" s="579" t="s">
        <v>9</v>
      </c>
      <c r="B274" s="535">
        <v>5783903</v>
      </c>
      <c r="C274" s="535">
        <v>3021236.7</v>
      </c>
    </row>
    <row r="275" spans="1:3" s="12" customFormat="1" x14ac:dyDescent="0.25">
      <c r="A275" s="579" t="s">
        <v>10</v>
      </c>
      <c r="B275" s="535">
        <v>145858.6</v>
      </c>
      <c r="C275" s="535">
        <v>66193.48</v>
      </c>
    </row>
    <row r="276" spans="1:3" s="12" customFormat="1" ht="23.25" x14ac:dyDescent="0.25">
      <c r="A276" s="579" t="s">
        <v>14</v>
      </c>
      <c r="B276" s="535">
        <v>100000</v>
      </c>
      <c r="C276" s="535"/>
    </row>
    <row r="277" spans="1:3" s="12" customFormat="1" x14ac:dyDescent="0.25">
      <c r="A277" s="579" t="s">
        <v>21</v>
      </c>
      <c r="B277" s="535">
        <v>342000</v>
      </c>
      <c r="C277" s="535">
        <v>163653.59</v>
      </c>
    </row>
    <row r="278" spans="1:3" s="12" customFormat="1" x14ac:dyDescent="0.25">
      <c r="A278" s="579" t="s">
        <v>11</v>
      </c>
      <c r="B278" s="535">
        <v>35866792.75</v>
      </c>
      <c r="C278" s="535">
        <v>18061233.219999999</v>
      </c>
    </row>
    <row r="279" spans="1:3" s="12" customFormat="1" x14ac:dyDescent="0.25">
      <c r="A279" s="579" t="s">
        <v>12</v>
      </c>
      <c r="B279" s="535">
        <v>13637853.25</v>
      </c>
      <c r="C279" s="535">
        <v>5868152.5899999999</v>
      </c>
    </row>
    <row r="280" spans="1:3" s="12" customFormat="1" x14ac:dyDescent="0.25">
      <c r="A280" s="579" t="s">
        <v>72</v>
      </c>
      <c r="B280" s="538">
        <v>65000</v>
      </c>
      <c r="C280" s="538">
        <v>18612.169999999998</v>
      </c>
    </row>
    <row r="281" spans="1:3" s="12" customFormat="1" x14ac:dyDescent="0.25">
      <c r="A281" s="580" t="s">
        <v>5</v>
      </c>
      <c r="B281" s="535">
        <v>11218875.4</v>
      </c>
      <c r="C281" s="535">
        <v>1987718.05</v>
      </c>
    </row>
    <row r="282" spans="1:3" s="12" customFormat="1" ht="25.5" x14ac:dyDescent="0.25">
      <c r="A282" s="580" t="s">
        <v>6</v>
      </c>
      <c r="B282" s="538">
        <f>15035440+320000</f>
        <v>15355440</v>
      </c>
      <c r="C282" s="538">
        <v>4675853.7</v>
      </c>
    </row>
    <row r="283" spans="1:3" s="12" customFormat="1" ht="25.5" x14ac:dyDescent="0.25">
      <c r="A283" s="580" t="s">
        <v>7</v>
      </c>
      <c r="B283" s="535">
        <v>5459280</v>
      </c>
      <c r="C283" s="535">
        <v>3328290.69</v>
      </c>
    </row>
    <row r="284" spans="1:3" s="12" customFormat="1" x14ac:dyDescent="0.25">
      <c r="A284" s="311"/>
      <c r="B284" s="312"/>
      <c r="C284" s="312"/>
    </row>
    <row r="285" spans="1:3" s="12" customFormat="1" x14ac:dyDescent="0.25">
      <c r="A285" s="27" t="s">
        <v>0</v>
      </c>
      <c r="B285" s="27" t="s">
        <v>2</v>
      </c>
      <c r="C285" s="27" t="s">
        <v>3</v>
      </c>
    </row>
    <row r="286" spans="1:3" s="12" customFormat="1" ht="15.75" thickBot="1" x14ac:dyDescent="0.3">
      <c r="A286" s="27" t="s">
        <v>1</v>
      </c>
      <c r="B286" s="28" t="s">
        <v>40</v>
      </c>
      <c r="C286" s="28" t="s">
        <v>41</v>
      </c>
    </row>
    <row r="287" spans="1:3" s="12" customFormat="1" x14ac:dyDescent="0.25">
      <c r="A287" s="3" t="s">
        <v>46</v>
      </c>
      <c r="B287" s="43">
        <f>SUM(B289:B301)</f>
        <v>13983500</v>
      </c>
      <c r="C287" s="43">
        <f>SUM(C289:C301)</f>
        <v>8128198.5199999996</v>
      </c>
    </row>
    <row r="288" spans="1:3" s="12" customFormat="1" x14ac:dyDescent="0.25">
      <c r="A288" s="10" t="s">
        <v>4</v>
      </c>
      <c r="B288" s="50"/>
      <c r="C288" s="50"/>
    </row>
    <row r="289" spans="1:3" s="12" customFormat="1" x14ac:dyDescent="0.25">
      <c r="A289" s="13" t="s">
        <v>8</v>
      </c>
      <c r="B289" s="51">
        <v>8196513</v>
      </c>
      <c r="C289" s="51">
        <v>4873564.4399999995</v>
      </c>
    </row>
    <row r="290" spans="1:3" s="12" customFormat="1" x14ac:dyDescent="0.25">
      <c r="A290" s="13" t="s">
        <v>171</v>
      </c>
      <c r="B290" s="51">
        <v>20000</v>
      </c>
      <c r="C290" s="51">
        <v>9870.7199999999993</v>
      </c>
    </row>
    <row r="291" spans="1:3" s="12" customFormat="1" x14ac:dyDescent="0.25">
      <c r="A291" s="13" t="s">
        <v>9</v>
      </c>
      <c r="B291" s="51">
        <v>2454887</v>
      </c>
      <c r="C291" s="51">
        <v>1460944.52</v>
      </c>
    </row>
    <row r="292" spans="1:3" s="12" customFormat="1" x14ac:dyDescent="0.25">
      <c r="A292" s="13" t="s">
        <v>151</v>
      </c>
      <c r="B292" s="51">
        <v>12000</v>
      </c>
      <c r="C292" s="51">
        <v>7400</v>
      </c>
    </row>
    <row r="293" spans="1:3" s="12" customFormat="1" x14ac:dyDescent="0.25">
      <c r="A293" s="13" t="s">
        <v>10</v>
      </c>
      <c r="B293" s="51">
        <v>65200</v>
      </c>
      <c r="C293" s="51">
        <v>29596.719999999998</v>
      </c>
    </row>
    <row r="294" spans="1:3" s="12" customFormat="1" x14ac:dyDescent="0.25">
      <c r="A294" s="13" t="s">
        <v>44</v>
      </c>
      <c r="B294" s="51">
        <v>60000</v>
      </c>
      <c r="C294" s="51">
        <v>34500</v>
      </c>
    </row>
    <row r="295" spans="1:3" s="12" customFormat="1" x14ac:dyDescent="0.25">
      <c r="A295" s="13" t="s">
        <v>15</v>
      </c>
      <c r="B295" s="51">
        <v>134965.24</v>
      </c>
      <c r="C295" s="51">
        <v>67449.5</v>
      </c>
    </row>
    <row r="296" spans="1:3" s="12" customFormat="1" x14ac:dyDescent="0.25">
      <c r="A296" s="13" t="s">
        <v>11</v>
      </c>
      <c r="B296" s="51">
        <v>253600</v>
      </c>
      <c r="C296" s="51">
        <v>74353.56</v>
      </c>
    </row>
    <row r="297" spans="1:3" s="12" customFormat="1" x14ac:dyDescent="0.25">
      <c r="A297" s="13" t="s">
        <v>12</v>
      </c>
      <c r="B297" s="51">
        <f>1906909+192294</f>
        <v>2099203</v>
      </c>
      <c r="C297" s="51">
        <v>1208246.3199999998</v>
      </c>
    </row>
    <row r="298" spans="1:3" s="12" customFormat="1" x14ac:dyDescent="0.25">
      <c r="A298" s="13" t="s">
        <v>72</v>
      </c>
      <c r="B298" s="51">
        <v>9975</v>
      </c>
      <c r="C298" s="51">
        <v>9975</v>
      </c>
    </row>
    <row r="299" spans="1:3" s="12" customFormat="1" x14ac:dyDescent="0.25">
      <c r="A299" s="10" t="s">
        <v>5</v>
      </c>
      <c r="B299" s="51"/>
      <c r="C299" s="51"/>
    </row>
    <row r="300" spans="1:3" s="12" customFormat="1" ht="25.5" x14ac:dyDescent="0.25">
      <c r="A300" s="10" t="s">
        <v>6</v>
      </c>
      <c r="B300" s="51">
        <v>333849.5</v>
      </c>
      <c r="C300" s="51">
        <v>175930.74</v>
      </c>
    </row>
    <row r="301" spans="1:3" s="12" customFormat="1" ht="25.5" x14ac:dyDescent="0.25">
      <c r="A301" s="10" t="s">
        <v>7</v>
      </c>
      <c r="B301" s="51">
        <v>343307.26</v>
      </c>
      <c r="C301" s="51">
        <v>176367</v>
      </c>
    </row>
    <row r="302" spans="1:3" s="12" customFormat="1" x14ac:dyDescent="0.25">
      <c r="A302" s="272"/>
      <c r="B302" s="313"/>
      <c r="C302" s="313"/>
    </row>
    <row r="303" spans="1:3" s="12" customFormat="1" x14ac:dyDescent="0.25">
      <c r="A303" s="27" t="s">
        <v>0</v>
      </c>
      <c r="B303" s="27" t="s">
        <v>2</v>
      </c>
      <c r="C303" s="27" t="s">
        <v>3</v>
      </c>
    </row>
    <row r="304" spans="1:3" s="12" customFormat="1" ht="15.75" thickBot="1" x14ac:dyDescent="0.3">
      <c r="A304" s="27" t="s">
        <v>1</v>
      </c>
      <c r="B304" s="28" t="s">
        <v>40</v>
      </c>
      <c r="C304" s="28" t="s">
        <v>41</v>
      </c>
    </row>
    <row r="305" spans="1:3" s="12" customFormat="1" x14ac:dyDescent="0.25">
      <c r="A305" s="29" t="s">
        <v>48</v>
      </c>
      <c r="B305" s="43">
        <f>SUM(B307:B319)</f>
        <v>19221700</v>
      </c>
      <c r="C305" s="43">
        <f>SUM(C307:C319)</f>
        <v>12940850</v>
      </c>
    </row>
    <row r="306" spans="1:3" s="12" customFormat="1" x14ac:dyDescent="0.25">
      <c r="A306" s="55" t="s">
        <v>4</v>
      </c>
      <c r="B306" s="90"/>
      <c r="C306" s="90"/>
    </row>
    <row r="307" spans="1:3" s="12" customFormat="1" x14ac:dyDescent="0.25">
      <c r="A307" s="581" t="s">
        <v>8</v>
      </c>
      <c r="B307" s="51">
        <v>10622000</v>
      </c>
      <c r="C307" s="51">
        <v>6467570</v>
      </c>
    </row>
    <row r="308" spans="1:3" s="12" customFormat="1" ht="26.25" x14ac:dyDescent="0.25">
      <c r="A308" s="581" t="s">
        <v>84</v>
      </c>
      <c r="B308" s="51">
        <v>50000</v>
      </c>
      <c r="C308" s="51">
        <v>5948.07</v>
      </c>
    </row>
    <row r="309" spans="1:3" s="12" customFormat="1" x14ac:dyDescent="0.25">
      <c r="A309" s="582" t="s">
        <v>13</v>
      </c>
      <c r="B309" s="51">
        <v>15000</v>
      </c>
      <c r="C309" s="51"/>
    </row>
    <row r="310" spans="1:3" s="12" customFormat="1" x14ac:dyDescent="0.25">
      <c r="A310" s="581" t="s">
        <v>9</v>
      </c>
      <c r="B310" s="51">
        <v>3210000</v>
      </c>
      <c r="C310" s="51">
        <v>1791268.16</v>
      </c>
    </row>
    <row r="311" spans="1:3" s="12" customFormat="1" x14ac:dyDescent="0.25">
      <c r="A311" s="581" t="s">
        <v>10</v>
      </c>
      <c r="B311" s="51">
        <v>90000</v>
      </c>
      <c r="C311" s="51">
        <v>56202.97</v>
      </c>
    </row>
    <row r="312" spans="1:3" s="12" customFormat="1" x14ac:dyDescent="0.25">
      <c r="A312" s="581" t="s">
        <v>153</v>
      </c>
      <c r="B312" s="51">
        <v>0</v>
      </c>
      <c r="C312" s="51"/>
    </row>
    <row r="313" spans="1:3" s="12" customFormat="1" x14ac:dyDescent="0.25">
      <c r="A313" s="583" t="s">
        <v>15</v>
      </c>
      <c r="B313" s="51">
        <v>500000</v>
      </c>
      <c r="C313" s="51">
        <v>356829.22</v>
      </c>
    </row>
    <row r="314" spans="1:3" s="12" customFormat="1" x14ac:dyDescent="0.25">
      <c r="A314" s="583" t="s">
        <v>11</v>
      </c>
      <c r="B314" s="51">
        <v>1700000</v>
      </c>
      <c r="C314" s="51">
        <v>1368457.59</v>
      </c>
    </row>
    <row r="315" spans="1:3" s="12" customFormat="1" x14ac:dyDescent="0.25">
      <c r="A315" s="583" t="s">
        <v>12</v>
      </c>
      <c r="B315" s="51">
        <v>600000</v>
      </c>
      <c r="C315" s="51">
        <v>578578.91</v>
      </c>
    </row>
    <row r="316" spans="1:3" s="12" customFormat="1" ht="25.5" x14ac:dyDescent="0.25">
      <c r="A316" s="583" t="s">
        <v>154</v>
      </c>
      <c r="B316" s="51">
        <v>3000</v>
      </c>
      <c r="C316" s="51"/>
    </row>
    <row r="317" spans="1:3" s="12" customFormat="1" x14ac:dyDescent="0.25">
      <c r="A317" s="583" t="s">
        <v>5</v>
      </c>
      <c r="B317" s="51">
        <v>4000</v>
      </c>
      <c r="C317" s="51">
        <v>2575</v>
      </c>
    </row>
    <row r="318" spans="1:3" ht="25.5" x14ac:dyDescent="0.25">
      <c r="A318" s="580" t="s">
        <v>6</v>
      </c>
      <c r="B318" s="51">
        <v>1200000</v>
      </c>
      <c r="C318" s="51">
        <v>1136697.08</v>
      </c>
    </row>
    <row r="319" spans="1:3" ht="25.5" x14ac:dyDescent="0.25">
      <c r="A319" s="580" t="s">
        <v>7</v>
      </c>
      <c r="B319" s="51">
        <v>1227700</v>
      </c>
      <c r="C319" s="51">
        <v>1176723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5"/>
  <sheetViews>
    <sheetView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222" width="9.140625" style="7"/>
    <col min="223" max="223" width="20.140625" style="7" customWidth="1"/>
    <col min="224" max="224" width="4" style="7" customWidth="1"/>
    <col min="225" max="225" width="19.5703125" style="7" customWidth="1"/>
    <col min="226" max="233" width="11" style="7" customWidth="1"/>
    <col min="234" max="478" width="9.140625" style="7"/>
    <col min="479" max="479" width="20.140625" style="7" customWidth="1"/>
    <col min="480" max="480" width="4" style="7" customWidth="1"/>
    <col min="481" max="481" width="19.5703125" style="7" customWidth="1"/>
    <col min="482" max="489" width="11" style="7" customWidth="1"/>
    <col min="490" max="734" width="9.140625" style="7"/>
    <col min="735" max="735" width="20.140625" style="7" customWidth="1"/>
    <col min="736" max="736" width="4" style="7" customWidth="1"/>
    <col min="737" max="737" width="19.5703125" style="7" customWidth="1"/>
    <col min="738" max="745" width="11" style="7" customWidth="1"/>
    <col min="746" max="990" width="9.140625" style="7"/>
    <col min="991" max="991" width="20.140625" style="7" customWidth="1"/>
    <col min="992" max="992" width="4" style="7" customWidth="1"/>
    <col min="993" max="993" width="19.5703125" style="7" customWidth="1"/>
    <col min="994" max="1001" width="11" style="7" customWidth="1"/>
    <col min="1002" max="1246" width="9.140625" style="7"/>
    <col min="1247" max="1247" width="20.140625" style="7" customWidth="1"/>
    <col min="1248" max="1248" width="4" style="7" customWidth="1"/>
    <col min="1249" max="1249" width="19.5703125" style="7" customWidth="1"/>
    <col min="1250" max="1257" width="11" style="7" customWidth="1"/>
    <col min="1258" max="1502" width="9.140625" style="7"/>
    <col min="1503" max="1503" width="20.140625" style="7" customWidth="1"/>
    <col min="1504" max="1504" width="4" style="7" customWidth="1"/>
    <col min="1505" max="1505" width="19.5703125" style="7" customWidth="1"/>
    <col min="1506" max="1513" width="11" style="7" customWidth="1"/>
    <col min="1514" max="1758" width="9.140625" style="7"/>
    <col min="1759" max="1759" width="20.140625" style="7" customWidth="1"/>
    <col min="1760" max="1760" width="4" style="7" customWidth="1"/>
    <col min="1761" max="1761" width="19.5703125" style="7" customWidth="1"/>
    <col min="1762" max="1769" width="11" style="7" customWidth="1"/>
    <col min="1770" max="2014" width="9.140625" style="7"/>
    <col min="2015" max="2015" width="20.140625" style="7" customWidth="1"/>
    <col min="2016" max="2016" width="4" style="7" customWidth="1"/>
    <col min="2017" max="2017" width="19.5703125" style="7" customWidth="1"/>
    <col min="2018" max="2025" width="11" style="7" customWidth="1"/>
    <col min="2026" max="2270" width="9.140625" style="7"/>
    <col min="2271" max="2271" width="20.140625" style="7" customWidth="1"/>
    <col min="2272" max="2272" width="4" style="7" customWidth="1"/>
    <col min="2273" max="2273" width="19.5703125" style="7" customWidth="1"/>
    <col min="2274" max="2281" width="11" style="7" customWidth="1"/>
    <col min="2282" max="2526" width="9.140625" style="7"/>
    <col min="2527" max="2527" width="20.140625" style="7" customWidth="1"/>
    <col min="2528" max="2528" width="4" style="7" customWidth="1"/>
    <col min="2529" max="2529" width="19.5703125" style="7" customWidth="1"/>
    <col min="2530" max="2537" width="11" style="7" customWidth="1"/>
    <col min="2538" max="2782" width="9.140625" style="7"/>
    <col min="2783" max="2783" width="20.140625" style="7" customWidth="1"/>
    <col min="2784" max="2784" width="4" style="7" customWidth="1"/>
    <col min="2785" max="2785" width="19.5703125" style="7" customWidth="1"/>
    <col min="2786" max="2793" width="11" style="7" customWidth="1"/>
    <col min="2794" max="3038" width="9.140625" style="7"/>
    <col min="3039" max="3039" width="20.140625" style="7" customWidth="1"/>
    <col min="3040" max="3040" width="4" style="7" customWidth="1"/>
    <col min="3041" max="3041" width="19.5703125" style="7" customWidth="1"/>
    <col min="3042" max="3049" width="11" style="7" customWidth="1"/>
    <col min="3050" max="3294" width="9.140625" style="7"/>
    <col min="3295" max="3295" width="20.140625" style="7" customWidth="1"/>
    <col min="3296" max="3296" width="4" style="7" customWidth="1"/>
    <col min="3297" max="3297" width="19.5703125" style="7" customWidth="1"/>
    <col min="3298" max="3305" width="11" style="7" customWidth="1"/>
    <col min="3306" max="3550" width="9.140625" style="7"/>
    <col min="3551" max="3551" width="20.140625" style="7" customWidth="1"/>
    <col min="3552" max="3552" width="4" style="7" customWidth="1"/>
    <col min="3553" max="3553" width="19.5703125" style="7" customWidth="1"/>
    <col min="3554" max="3561" width="11" style="7" customWidth="1"/>
    <col min="3562" max="3806" width="9.140625" style="7"/>
    <col min="3807" max="3807" width="20.140625" style="7" customWidth="1"/>
    <col min="3808" max="3808" width="4" style="7" customWidth="1"/>
    <col min="3809" max="3809" width="19.5703125" style="7" customWidth="1"/>
    <col min="3810" max="3817" width="11" style="7" customWidth="1"/>
    <col min="3818" max="4062" width="9.140625" style="7"/>
    <col min="4063" max="4063" width="20.140625" style="7" customWidth="1"/>
    <col min="4064" max="4064" width="4" style="7" customWidth="1"/>
    <col min="4065" max="4065" width="19.5703125" style="7" customWidth="1"/>
    <col min="4066" max="4073" width="11" style="7" customWidth="1"/>
    <col min="4074" max="4318" width="9.140625" style="7"/>
    <col min="4319" max="4319" width="20.140625" style="7" customWidth="1"/>
    <col min="4320" max="4320" width="4" style="7" customWidth="1"/>
    <col min="4321" max="4321" width="19.5703125" style="7" customWidth="1"/>
    <col min="4322" max="4329" width="11" style="7" customWidth="1"/>
    <col min="4330" max="4574" width="9.140625" style="7"/>
    <col min="4575" max="4575" width="20.140625" style="7" customWidth="1"/>
    <col min="4576" max="4576" width="4" style="7" customWidth="1"/>
    <col min="4577" max="4577" width="19.5703125" style="7" customWidth="1"/>
    <col min="4578" max="4585" width="11" style="7" customWidth="1"/>
    <col min="4586" max="4830" width="9.140625" style="7"/>
    <col min="4831" max="4831" width="20.140625" style="7" customWidth="1"/>
    <col min="4832" max="4832" width="4" style="7" customWidth="1"/>
    <col min="4833" max="4833" width="19.5703125" style="7" customWidth="1"/>
    <col min="4834" max="4841" width="11" style="7" customWidth="1"/>
    <col min="4842" max="5086" width="9.140625" style="7"/>
    <col min="5087" max="5087" width="20.140625" style="7" customWidth="1"/>
    <col min="5088" max="5088" width="4" style="7" customWidth="1"/>
    <col min="5089" max="5089" width="19.5703125" style="7" customWidth="1"/>
    <col min="5090" max="5097" width="11" style="7" customWidth="1"/>
    <col min="5098" max="5342" width="9.140625" style="7"/>
    <col min="5343" max="5343" width="20.140625" style="7" customWidth="1"/>
    <col min="5344" max="5344" width="4" style="7" customWidth="1"/>
    <col min="5345" max="5345" width="19.5703125" style="7" customWidth="1"/>
    <col min="5346" max="5353" width="11" style="7" customWidth="1"/>
    <col min="5354" max="5598" width="9.140625" style="7"/>
    <col min="5599" max="5599" width="20.140625" style="7" customWidth="1"/>
    <col min="5600" max="5600" width="4" style="7" customWidth="1"/>
    <col min="5601" max="5601" width="19.5703125" style="7" customWidth="1"/>
    <col min="5602" max="5609" width="11" style="7" customWidth="1"/>
    <col min="5610" max="5854" width="9.140625" style="7"/>
    <col min="5855" max="5855" width="20.140625" style="7" customWidth="1"/>
    <col min="5856" max="5856" width="4" style="7" customWidth="1"/>
    <col min="5857" max="5857" width="19.5703125" style="7" customWidth="1"/>
    <col min="5858" max="5865" width="11" style="7" customWidth="1"/>
    <col min="5866" max="6110" width="9.140625" style="7"/>
    <col min="6111" max="6111" width="20.140625" style="7" customWidth="1"/>
    <col min="6112" max="6112" width="4" style="7" customWidth="1"/>
    <col min="6113" max="6113" width="19.5703125" style="7" customWidth="1"/>
    <col min="6114" max="6121" width="11" style="7" customWidth="1"/>
    <col min="6122" max="6366" width="9.140625" style="7"/>
    <col min="6367" max="6367" width="20.140625" style="7" customWidth="1"/>
    <col min="6368" max="6368" width="4" style="7" customWidth="1"/>
    <col min="6369" max="6369" width="19.5703125" style="7" customWidth="1"/>
    <col min="6370" max="6377" width="11" style="7" customWidth="1"/>
    <col min="6378" max="6622" width="9.140625" style="7"/>
    <col min="6623" max="6623" width="20.140625" style="7" customWidth="1"/>
    <col min="6624" max="6624" width="4" style="7" customWidth="1"/>
    <col min="6625" max="6625" width="19.5703125" style="7" customWidth="1"/>
    <col min="6626" max="6633" width="11" style="7" customWidth="1"/>
    <col min="6634" max="6878" width="9.140625" style="7"/>
    <col min="6879" max="6879" width="20.140625" style="7" customWidth="1"/>
    <col min="6880" max="6880" width="4" style="7" customWidth="1"/>
    <col min="6881" max="6881" width="19.5703125" style="7" customWidth="1"/>
    <col min="6882" max="6889" width="11" style="7" customWidth="1"/>
    <col min="6890" max="7134" width="9.140625" style="7"/>
    <col min="7135" max="7135" width="20.140625" style="7" customWidth="1"/>
    <col min="7136" max="7136" width="4" style="7" customWidth="1"/>
    <col min="7137" max="7137" width="19.5703125" style="7" customWidth="1"/>
    <col min="7138" max="7145" width="11" style="7" customWidth="1"/>
    <col min="7146" max="7390" width="9.140625" style="7"/>
    <col min="7391" max="7391" width="20.140625" style="7" customWidth="1"/>
    <col min="7392" max="7392" width="4" style="7" customWidth="1"/>
    <col min="7393" max="7393" width="19.5703125" style="7" customWidth="1"/>
    <col min="7394" max="7401" width="11" style="7" customWidth="1"/>
    <col min="7402" max="7646" width="9.140625" style="7"/>
    <col min="7647" max="7647" width="20.140625" style="7" customWidth="1"/>
    <col min="7648" max="7648" width="4" style="7" customWidth="1"/>
    <col min="7649" max="7649" width="19.5703125" style="7" customWidth="1"/>
    <col min="7650" max="7657" width="11" style="7" customWidth="1"/>
    <col min="7658" max="7902" width="9.140625" style="7"/>
    <col min="7903" max="7903" width="20.140625" style="7" customWidth="1"/>
    <col min="7904" max="7904" width="4" style="7" customWidth="1"/>
    <col min="7905" max="7905" width="19.5703125" style="7" customWidth="1"/>
    <col min="7906" max="7913" width="11" style="7" customWidth="1"/>
    <col min="7914" max="8158" width="9.140625" style="7"/>
    <col min="8159" max="8159" width="20.140625" style="7" customWidth="1"/>
    <col min="8160" max="8160" width="4" style="7" customWidth="1"/>
    <col min="8161" max="8161" width="19.5703125" style="7" customWidth="1"/>
    <col min="8162" max="8169" width="11" style="7" customWidth="1"/>
    <col min="8170" max="8414" width="9.140625" style="7"/>
    <col min="8415" max="8415" width="20.140625" style="7" customWidth="1"/>
    <col min="8416" max="8416" width="4" style="7" customWidth="1"/>
    <col min="8417" max="8417" width="19.5703125" style="7" customWidth="1"/>
    <col min="8418" max="8425" width="11" style="7" customWidth="1"/>
    <col min="8426" max="8670" width="9.140625" style="7"/>
    <col min="8671" max="8671" width="20.140625" style="7" customWidth="1"/>
    <col min="8672" max="8672" width="4" style="7" customWidth="1"/>
    <col min="8673" max="8673" width="19.5703125" style="7" customWidth="1"/>
    <col min="8674" max="8681" width="11" style="7" customWidth="1"/>
    <col min="8682" max="8926" width="9.140625" style="7"/>
    <col min="8927" max="8927" width="20.140625" style="7" customWidth="1"/>
    <col min="8928" max="8928" width="4" style="7" customWidth="1"/>
    <col min="8929" max="8929" width="19.5703125" style="7" customWidth="1"/>
    <col min="8930" max="8937" width="11" style="7" customWidth="1"/>
    <col min="8938" max="9182" width="9.140625" style="7"/>
    <col min="9183" max="9183" width="20.140625" style="7" customWidth="1"/>
    <col min="9184" max="9184" width="4" style="7" customWidth="1"/>
    <col min="9185" max="9185" width="19.5703125" style="7" customWidth="1"/>
    <col min="9186" max="9193" width="11" style="7" customWidth="1"/>
    <col min="9194" max="9438" width="9.140625" style="7"/>
    <col min="9439" max="9439" width="20.140625" style="7" customWidth="1"/>
    <col min="9440" max="9440" width="4" style="7" customWidth="1"/>
    <col min="9441" max="9441" width="19.5703125" style="7" customWidth="1"/>
    <col min="9442" max="9449" width="11" style="7" customWidth="1"/>
    <col min="9450" max="9694" width="9.140625" style="7"/>
    <col min="9695" max="9695" width="20.140625" style="7" customWidth="1"/>
    <col min="9696" max="9696" width="4" style="7" customWidth="1"/>
    <col min="9697" max="9697" width="19.5703125" style="7" customWidth="1"/>
    <col min="9698" max="9705" width="11" style="7" customWidth="1"/>
    <col min="9706" max="9950" width="9.140625" style="7"/>
    <col min="9951" max="9951" width="20.140625" style="7" customWidth="1"/>
    <col min="9952" max="9952" width="4" style="7" customWidth="1"/>
    <col min="9953" max="9953" width="19.5703125" style="7" customWidth="1"/>
    <col min="9954" max="9961" width="11" style="7" customWidth="1"/>
    <col min="9962" max="10206" width="9.140625" style="7"/>
    <col min="10207" max="10207" width="20.140625" style="7" customWidth="1"/>
    <col min="10208" max="10208" width="4" style="7" customWidth="1"/>
    <col min="10209" max="10209" width="19.5703125" style="7" customWidth="1"/>
    <col min="10210" max="10217" width="11" style="7" customWidth="1"/>
    <col min="10218" max="10462" width="9.140625" style="7"/>
    <col min="10463" max="10463" width="20.140625" style="7" customWidth="1"/>
    <col min="10464" max="10464" width="4" style="7" customWidth="1"/>
    <col min="10465" max="10465" width="19.5703125" style="7" customWidth="1"/>
    <col min="10466" max="10473" width="11" style="7" customWidth="1"/>
    <col min="10474" max="10718" width="9.140625" style="7"/>
    <col min="10719" max="10719" width="20.140625" style="7" customWidth="1"/>
    <col min="10720" max="10720" width="4" style="7" customWidth="1"/>
    <col min="10721" max="10721" width="19.5703125" style="7" customWidth="1"/>
    <col min="10722" max="10729" width="11" style="7" customWidth="1"/>
    <col min="10730" max="10974" width="9.140625" style="7"/>
    <col min="10975" max="10975" width="20.140625" style="7" customWidth="1"/>
    <col min="10976" max="10976" width="4" style="7" customWidth="1"/>
    <col min="10977" max="10977" width="19.5703125" style="7" customWidth="1"/>
    <col min="10978" max="10985" width="11" style="7" customWidth="1"/>
    <col min="10986" max="11230" width="9.140625" style="7"/>
    <col min="11231" max="11231" width="20.140625" style="7" customWidth="1"/>
    <col min="11232" max="11232" width="4" style="7" customWidth="1"/>
    <col min="11233" max="11233" width="19.5703125" style="7" customWidth="1"/>
    <col min="11234" max="11241" width="11" style="7" customWidth="1"/>
    <col min="11242" max="11486" width="9.140625" style="7"/>
    <col min="11487" max="11487" width="20.140625" style="7" customWidth="1"/>
    <col min="11488" max="11488" width="4" style="7" customWidth="1"/>
    <col min="11489" max="11489" width="19.5703125" style="7" customWidth="1"/>
    <col min="11490" max="11497" width="11" style="7" customWidth="1"/>
    <col min="11498" max="11742" width="9.140625" style="7"/>
    <col min="11743" max="11743" width="20.140625" style="7" customWidth="1"/>
    <col min="11744" max="11744" width="4" style="7" customWidth="1"/>
    <col min="11745" max="11745" width="19.5703125" style="7" customWidth="1"/>
    <col min="11746" max="11753" width="11" style="7" customWidth="1"/>
    <col min="11754" max="11998" width="9.140625" style="7"/>
    <col min="11999" max="11999" width="20.140625" style="7" customWidth="1"/>
    <col min="12000" max="12000" width="4" style="7" customWidth="1"/>
    <col min="12001" max="12001" width="19.5703125" style="7" customWidth="1"/>
    <col min="12002" max="12009" width="11" style="7" customWidth="1"/>
    <col min="12010" max="12254" width="9.140625" style="7"/>
    <col min="12255" max="12255" width="20.140625" style="7" customWidth="1"/>
    <col min="12256" max="12256" width="4" style="7" customWidth="1"/>
    <col min="12257" max="12257" width="19.5703125" style="7" customWidth="1"/>
    <col min="12258" max="12265" width="11" style="7" customWidth="1"/>
    <col min="12266" max="12510" width="9.140625" style="7"/>
    <col min="12511" max="12511" width="20.140625" style="7" customWidth="1"/>
    <col min="12512" max="12512" width="4" style="7" customWidth="1"/>
    <col min="12513" max="12513" width="19.5703125" style="7" customWidth="1"/>
    <col min="12514" max="12521" width="11" style="7" customWidth="1"/>
    <col min="12522" max="12766" width="9.140625" style="7"/>
    <col min="12767" max="12767" width="20.140625" style="7" customWidth="1"/>
    <col min="12768" max="12768" width="4" style="7" customWidth="1"/>
    <col min="12769" max="12769" width="19.5703125" style="7" customWidth="1"/>
    <col min="12770" max="12777" width="11" style="7" customWidth="1"/>
    <col min="12778" max="13022" width="9.140625" style="7"/>
    <col min="13023" max="13023" width="20.140625" style="7" customWidth="1"/>
    <col min="13024" max="13024" width="4" style="7" customWidth="1"/>
    <col min="13025" max="13025" width="19.5703125" style="7" customWidth="1"/>
    <col min="13026" max="13033" width="11" style="7" customWidth="1"/>
    <col min="13034" max="13278" width="9.140625" style="7"/>
    <col min="13279" max="13279" width="20.140625" style="7" customWidth="1"/>
    <col min="13280" max="13280" width="4" style="7" customWidth="1"/>
    <col min="13281" max="13281" width="19.5703125" style="7" customWidth="1"/>
    <col min="13282" max="13289" width="11" style="7" customWidth="1"/>
    <col min="13290" max="13534" width="9.140625" style="7"/>
    <col min="13535" max="13535" width="20.140625" style="7" customWidth="1"/>
    <col min="13536" max="13536" width="4" style="7" customWidth="1"/>
    <col min="13537" max="13537" width="19.5703125" style="7" customWidth="1"/>
    <col min="13538" max="13545" width="11" style="7" customWidth="1"/>
    <col min="13546" max="13790" width="9.140625" style="7"/>
    <col min="13791" max="13791" width="20.140625" style="7" customWidth="1"/>
    <col min="13792" max="13792" width="4" style="7" customWidth="1"/>
    <col min="13793" max="13793" width="19.5703125" style="7" customWidth="1"/>
    <col min="13794" max="13801" width="11" style="7" customWidth="1"/>
    <col min="13802" max="14046" width="9.140625" style="7"/>
    <col min="14047" max="14047" width="20.140625" style="7" customWidth="1"/>
    <col min="14048" max="14048" width="4" style="7" customWidth="1"/>
    <col min="14049" max="14049" width="19.5703125" style="7" customWidth="1"/>
    <col min="14050" max="14057" width="11" style="7" customWidth="1"/>
    <col min="14058" max="14302" width="9.140625" style="7"/>
    <col min="14303" max="14303" width="20.140625" style="7" customWidth="1"/>
    <col min="14304" max="14304" width="4" style="7" customWidth="1"/>
    <col min="14305" max="14305" width="19.5703125" style="7" customWidth="1"/>
    <col min="14306" max="14313" width="11" style="7" customWidth="1"/>
    <col min="14314" max="14558" width="9.140625" style="7"/>
    <col min="14559" max="14559" width="20.140625" style="7" customWidth="1"/>
    <col min="14560" max="14560" width="4" style="7" customWidth="1"/>
    <col min="14561" max="14561" width="19.5703125" style="7" customWidth="1"/>
    <col min="14562" max="14569" width="11" style="7" customWidth="1"/>
    <col min="14570" max="14814" width="9.140625" style="7"/>
    <col min="14815" max="14815" width="20.140625" style="7" customWidth="1"/>
    <col min="14816" max="14816" width="4" style="7" customWidth="1"/>
    <col min="14817" max="14817" width="19.5703125" style="7" customWidth="1"/>
    <col min="14818" max="14825" width="11" style="7" customWidth="1"/>
    <col min="14826" max="15070" width="9.140625" style="7"/>
    <col min="15071" max="15071" width="20.140625" style="7" customWidth="1"/>
    <col min="15072" max="15072" width="4" style="7" customWidth="1"/>
    <col min="15073" max="15073" width="19.5703125" style="7" customWidth="1"/>
    <col min="15074" max="15081" width="11" style="7" customWidth="1"/>
    <col min="15082" max="15326" width="9.140625" style="7"/>
    <col min="15327" max="15327" width="20.140625" style="7" customWidth="1"/>
    <col min="15328" max="15328" width="4" style="7" customWidth="1"/>
    <col min="15329" max="15329" width="19.5703125" style="7" customWidth="1"/>
    <col min="15330" max="15337" width="11" style="7" customWidth="1"/>
    <col min="15338" max="15582" width="9.140625" style="7"/>
    <col min="15583" max="15583" width="20.140625" style="7" customWidth="1"/>
    <col min="15584" max="15584" width="4" style="7" customWidth="1"/>
    <col min="15585" max="15585" width="19.5703125" style="7" customWidth="1"/>
    <col min="15586" max="15593" width="11" style="7" customWidth="1"/>
    <col min="15594" max="15838" width="9.140625" style="7"/>
    <col min="15839" max="15839" width="20.140625" style="7" customWidth="1"/>
    <col min="15840" max="15840" width="4" style="7" customWidth="1"/>
    <col min="15841" max="15841" width="19.5703125" style="7" customWidth="1"/>
    <col min="15842" max="15849" width="11" style="7" customWidth="1"/>
    <col min="15850" max="16094" width="9.140625" style="7"/>
    <col min="16095" max="16095" width="20.140625" style="7" customWidth="1"/>
    <col min="16096" max="16096" width="4" style="7" customWidth="1"/>
    <col min="16097" max="16097" width="19.5703125" style="7" customWidth="1"/>
    <col min="16098" max="16105" width="11" style="7" customWidth="1"/>
    <col min="16106" max="16384" width="9.140625" style="7"/>
  </cols>
  <sheetData>
    <row r="1" spans="1:3" ht="30" customHeight="1" x14ac:dyDescent="0.25">
      <c r="A1" s="641" t="s">
        <v>56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108">
        <f>SUM(B7:B18)</f>
        <v>25944599.999999996</v>
      </c>
      <c r="C5" s="108">
        <f>SUM(C7:C18)</f>
        <v>25944599.999999996</v>
      </c>
    </row>
    <row r="6" spans="1:3" s="12" customFormat="1" x14ac:dyDescent="0.25">
      <c r="A6" s="10" t="s">
        <v>4</v>
      </c>
      <c r="B6" s="74"/>
      <c r="C6" s="74"/>
    </row>
    <row r="7" spans="1:3" s="12" customFormat="1" x14ac:dyDescent="0.25">
      <c r="A7" s="13" t="s">
        <v>8</v>
      </c>
      <c r="B7" s="119">
        <v>11351561.279999999</v>
      </c>
      <c r="C7" s="119">
        <v>11351561.279999999</v>
      </c>
    </row>
    <row r="8" spans="1:3" s="12" customFormat="1" x14ac:dyDescent="0.25">
      <c r="A8" s="13" t="s">
        <v>13</v>
      </c>
      <c r="B8" s="119"/>
      <c r="C8" s="119"/>
    </row>
    <row r="9" spans="1:3" s="12" customFormat="1" x14ac:dyDescent="0.25">
      <c r="A9" s="13" t="s">
        <v>9</v>
      </c>
      <c r="B9" s="119">
        <v>3395827.11</v>
      </c>
      <c r="C9" s="119">
        <v>3395827.11</v>
      </c>
    </row>
    <row r="10" spans="1:3" s="12" customFormat="1" x14ac:dyDescent="0.25">
      <c r="A10" s="13" t="s">
        <v>10</v>
      </c>
      <c r="B10" s="119">
        <v>29438.54</v>
      </c>
      <c r="C10" s="119">
        <v>29438.54</v>
      </c>
    </row>
    <row r="11" spans="1:3" s="12" customFormat="1" x14ac:dyDescent="0.25">
      <c r="A11" s="13" t="s">
        <v>15</v>
      </c>
      <c r="B11" s="119">
        <v>71690.399999999994</v>
      </c>
      <c r="C11" s="119">
        <v>71690.399999999994</v>
      </c>
    </row>
    <row r="12" spans="1:3" s="12" customFormat="1" ht="23.25" x14ac:dyDescent="0.25">
      <c r="A12" s="13" t="s">
        <v>14</v>
      </c>
      <c r="B12" s="119"/>
      <c r="C12" s="119"/>
    </row>
    <row r="13" spans="1:3" s="12" customFormat="1" x14ac:dyDescent="0.25">
      <c r="A13" s="13" t="s">
        <v>16</v>
      </c>
      <c r="B13" s="119">
        <v>0</v>
      </c>
      <c r="C13" s="119">
        <v>0</v>
      </c>
    </row>
    <row r="14" spans="1:3" s="12" customFormat="1" x14ac:dyDescent="0.25">
      <c r="A14" s="13" t="s">
        <v>11</v>
      </c>
      <c r="B14" s="119">
        <v>3303579.72</v>
      </c>
      <c r="C14" s="119">
        <v>3303579.72</v>
      </c>
    </row>
    <row r="15" spans="1:3" s="12" customFormat="1" x14ac:dyDescent="0.25">
      <c r="A15" s="13" t="s">
        <v>12</v>
      </c>
      <c r="B15" s="119">
        <v>2280832.8199999998</v>
      </c>
      <c r="C15" s="119">
        <v>2280832.8199999998</v>
      </c>
    </row>
    <row r="16" spans="1:3" s="12" customFormat="1" x14ac:dyDescent="0.25">
      <c r="A16" s="10" t="s">
        <v>5</v>
      </c>
      <c r="B16" s="119">
        <v>40000</v>
      </c>
      <c r="C16" s="119">
        <v>40000</v>
      </c>
    </row>
    <row r="17" spans="1:3" s="12" customFormat="1" ht="30" customHeight="1" x14ac:dyDescent="0.25">
      <c r="A17" s="10" t="s">
        <v>6</v>
      </c>
      <c r="B17" s="119">
        <v>3745509.66</v>
      </c>
      <c r="C17" s="119">
        <v>3745509.66</v>
      </c>
    </row>
    <row r="18" spans="1:3" s="12" customFormat="1" ht="25.5" x14ac:dyDescent="0.25">
      <c r="A18" s="10" t="s">
        <v>7</v>
      </c>
      <c r="B18" s="119">
        <v>1726160.47</v>
      </c>
      <c r="C18" s="119">
        <v>1726160.47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108">
        <f>SUM(B24:B34)</f>
        <v>26488194</v>
      </c>
      <c r="C22" s="108">
        <f>SUM(C24:C34)</f>
        <v>26488194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119">
        <v>13815439</v>
      </c>
      <c r="C24" s="119">
        <v>13815439</v>
      </c>
    </row>
    <row r="25" spans="1:3" s="12" customFormat="1" x14ac:dyDescent="0.25">
      <c r="A25" s="13" t="s">
        <v>13</v>
      </c>
      <c r="B25" s="119"/>
      <c r="C25" s="119"/>
    </row>
    <row r="26" spans="1:3" s="12" customFormat="1" x14ac:dyDescent="0.25">
      <c r="A26" s="13" t="s">
        <v>9</v>
      </c>
      <c r="B26" s="119">
        <v>4154250</v>
      </c>
      <c r="C26" s="119">
        <v>4154250</v>
      </c>
    </row>
    <row r="27" spans="1:3" s="12" customFormat="1" x14ac:dyDescent="0.25">
      <c r="A27" s="13" t="s">
        <v>10</v>
      </c>
      <c r="B27" s="119">
        <v>32000</v>
      </c>
      <c r="C27" s="119">
        <v>32000</v>
      </c>
    </row>
    <row r="28" spans="1:3" s="12" customFormat="1" ht="23.25" x14ac:dyDescent="0.25">
      <c r="A28" s="13" t="s">
        <v>14</v>
      </c>
      <c r="B28" s="119">
        <v>0</v>
      </c>
      <c r="C28" s="119"/>
    </row>
    <row r="29" spans="1:3" s="12" customFormat="1" x14ac:dyDescent="0.25">
      <c r="A29" s="13" t="s">
        <v>18</v>
      </c>
      <c r="B29" s="119">
        <v>84453</v>
      </c>
      <c r="C29" s="119">
        <v>84453</v>
      </c>
    </row>
    <row r="30" spans="1:3" s="12" customFormat="1" x14ac:dyDescent="0.25">
      <c r="A30" s="13" t="s">
        <v>11</v>
      </c>
      <c r="B30" s="119">
        <v>122904</v>
      </c>
      <c r="C30" s="119">
        <v>122904</v>
      </c>
    </row>
    <row r="31" spans="1:3" s="12" customFormat="1" x14ac:dyDescent="0.25">
      <c r="A31" s="13" t="s">
        <v>12</v>
      </c>
      <c r="B31" s="119">
        <v>430837</v>
      </c>
      <c r="C31" s="119">
        <v>430837</v>
      </c>
    </row>
    <row r="32" spans="1:3" s="12" customFormat="1" x14ac:dyDescent="0.25">
      <c r="A32" s="10" t="s">
        <v>5</v>
      </c>
      <c r="B32" s="119">
        <v>298371</v>
      </c>
      <c r="C32" s="119">
        <v>298371</v>
      </c>
    </row>
    <row r="33" spans="1:3" s="12" customFormat="1" ht="25.5" x14ac:dyDescent="0.25">
      <c r="A33" s="10" t="s">
        <v>6</v>
      </c>
      <c r="B33" s="119">
        <v>5686054.5</v>
      </c>
      <c r="C33" s="119">
        <v>5686054.5</v>
      </c>
    </row>
    <row r="34" spans="1:3" s="12" customFormat="1" ht="25.5" x14ac:dyDescent="0.25">
      <c r="A34" s="10" t="s">
        <v>7</v>
      </c>
      <c r="B34" s="119">
        <v>1863885.5</v>
      </c>
      <c r="C34" s="119">
        <v>1863885.5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24600000</v>
      </c>
      <c r="C38" s="8">
        <f>SUM(C40:C50)</f>
        <v>24599998.609999999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122">
        <v>14810027.33</v>
      </c>
      <c r="C40" s="124">
        <v>14810027.33</v>
      </c>
    </row>
    <row r="41" spans="1:3" s="12" customFormat="1" x14ac:dyDescent="0.25">
      <c r="A41" s="13" t="s">
        <v>13</v>
      </c>
      <c r="B41" s="119"/>
      <c r="C41" s="124"/>
    </row>
    <row r="42" spans="1:3" s="12" customFormat="1" x14ac:dyDescent="0.25">
      <c r="A42" s="13" t="s">
        <v>9</v>
      </c>
      <c r="B42" s="121">
        <v>4382772.67</v>
      </c>
      <c r="C42" s="124">
        <v>4382772.67</v>
      </c>
    </row>
    <row r="43" spans="1:3" s="12" customFormat="1" x14ac:dyDescent="0.25">
      <c r="A43" s="13" t="s">
        <v>10</v>
      </c>
      <c r="B43" s="118"/>
      <c r="C43" s="118"/>
    </row>
    <row r="44" spans="1:3" s="12" customFormat="1" ht="23.25" x14ac:dyDescent="0.25">
      <c r="A44" s="13" t="s">
        <v>14</v>
      </c>
      <c r="B44" s="118"/>
      <c r="C44" s="118"/>
    </row>
    <row r="45" spans="1:3" s="12" customFormat="1" x14ac:dyDescent="0.25">
      <c r="A45" s="13" t="s">
        <v>18</v>
      </c>
      <c r="B45" s="14"/>
      <c r="C45" s="118"/>
    </row>
    <row r="46" spans="1:3" s="12" customFormat="1" x14ac:dyDescent="0.25">
      <c r="A46" s="13" t="s">
        <v>11</v>
      </c>
      <c r="B46" s="123">
        <v>69250</v>
      </c>
      <c r="C46" s="125">
        <v>69249.14</v>
      </c>
    </row>
    <row r="47" spans="1:3" s="12" customFormat="1" x14ac:dyDescent="0.25">
      <c r="A47" s="13" t="s">
        <v>12</v>
      </c>
      <c r="B47" s="123">
        <v>333891</v>
      </c>
      <c r="C47" s="125">
        <v>333891</v>
      </c>
    </row>
    <row r="48" spans="1:3" s="12" customFormat="1" x14ac:dyDescent="0.25">
      <c r="A48" s="10" t="s">
        <v>5</v>
      </c>
      <c r="B48" s="123">
        <v>88139</v>
      </c>
      <c r="C48" s="125">
        <v>88138.47</v>
      </c>
    </row>
    <row r="49" spans="1:3" s="12" customFormat="1" ht="25.5" x14ac:dyDescent="0.25">
      <c r="A49" s="10" t="s">
        <v>6</v>
      </c>
      <c r="B49" s="123">
        <v>2274590</v>
      </c>
      <c r="C49" s="125">
        <v>2274590</v>
      </c>
    </row>
    <row r="50" spans="1:3" s="12" customFormat="1" ht="25.5" x14ac:dyDescent="0.25">
      <c r="A50" s="10" t="s">
        <v>7</v>
      </c>
      <c r="B50" s="123">
        <v>2641330</v>
      </c>
      <c r="C50" s="125">
        <v>2641330</v>
      </c>
    </row>
    <row r="51" spans="1:3" s="12" customFormat="1" x14ac:dyDescent="0.25">
      <c r="A51" s="10"/>
      <c r="B51" s="118"/>
      <c r="C51" s="118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108">
        <f>B56+B58+B59+B61+B62+B63+B64+B65+B66+B57+B60</f>
        <v>15364020.399999999</v>
      </c>
      <c r="C54" s="108">
        <f>C56+C58+C59+C61+C62+C63+C64+C65+C66+C57+C60</f>
        <v>15364020.399999999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125">
        <v>10021568</v>
      </c>
      <c r="C56" s="125">
        <v>10021568</v>
      </c>
    </row>
    <row r="57" spans="1:3" s="12" customFormat="1" x14ac:dyDescent="0.25">
      <c r="A57" s="13" t="s">
        <v>13</v>
      </c>
      <c r="B57" s="125">
        <v>0</v>
      </c>
      <c r="C57" s="125">
        <v>0</v>
      </c>
    </row>
    <row r="58" spans="1:3" s="12" customFormat="1" x14ac:dyDescent="0.25">
      <c r="A58" s="13" t="s">
        <v>9</v>
      </c>
      <c r="B58" s="125">
        <v>3006249.38</v>
      </c>
      <c r="C58" s="125">
        <v>3006249.38</v>
      </c>
    </row>
    <row r="59" spans="1:3" s="12" customFormat="1" x14ac:dyDescent="0.25">
      <c r="A59" s="13" t="s">
        <v>10</v>
      </c>
      <c r="B59" s="125">
        <v>15500</v>
      </c>
      <c r="C59" s="125">
        <v>15500</v>
      </c>
    </row>
    <row r="60" spans="1:3" s="12" customFormat="1" ht="23.25" x14ac:dyDescent="0.25">
      <c r="A60" s="13" t="s">
        <v>14</v>
      </c>
      <c r="B60" s="125"/>
      <c r="C60" s="125"/>
    </row>
    <row r="61" spans="1:3" s="12" customFormat="1" x14ac:dyDescent="0.25">
      <c r="A61" s="13" t="s">
        <v>21</v>
      </c>
      <c r="B61" s="125">
        <v>41880.9</v>
      </c>
      <c r="C61" s="125">
        <v>41880.9</v>
      </c>
    </row>
    <row r="62" spans="1:3" s="12" customFormat="1" x14ac:dyDescent="0.25">
      <c r="A62" s="13" t="s">
        <v>11</v>
      </c>
      <c r="B62" s="125">
        <v>60900</v>
      </c>
      <c r="C62" s="125">
        <v>60900</v>
      </c>
    </row>
    <row r="63" spans="1:3" s="12" customFormat="1" x14ac:dyDescent="0.25">
      <c r="A63" s="13" t="s">
        <v>12</v>
      </c>
      <c r="B63" s="125">
        <v>243289.94</v>
      </c>
      <c r="C63" s="125">
        <v>243289.94</v>
      </c>
    </row>
    <row r="64" spans="1:3" s="12" customFormat="1" x14ac:dyDescent="0.25">
      <c r="A64" s="10" t="s">
        <v>5</v>
      </c>
      <c r="B64" s="125">
        <v>2120.4</v>
      </c>
      <c r="C64" s="125">
        <v>2120.4</v>
      </c>
    </row>
    <row r="65" spans="1:3" s="12" customFormat="1" ht="25.5" x14ac:dyDescent="0.25">
      <c r="A65" s="10" t="s">
        <v>6</v>
      </c>
      <c r="B65" s="125">
        <v>325378.37</v>
      </c>
      <c r="C65" s="125">
        <v>325378.37</v>
      </c>
    </row>
    <row r="66" spans="1:3" s="12" customFormat="1" ht="25.5" x14ac:dyDescent="0.25">
      <c r="A66" s="10" t="s">
        <v>7</v>
      </c>
      <c r="B66" s="125">
        <v>1647133.41</v>
      </c>
      <c r="C66" s="125">
        <v>1647133.41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5" t="s">
        <v>0</v>
      </c>
      <c r="B68" s="15" t="s">
        <v>2</v>
      </c>
      <c r="C68" s="15" t="s">
        <v>3</v>
      </c>
    </row>
    <row r="69" spans="1:3" s="12" customFormat="1" x14ac:dyDescent="0.25">
      <c r="A69" s="15" t="s">
        <v>1</v>
      </c>
      <c r="B69" s="15">
        <v>2</v>
      </c>
      <c r="C69" s="15">
        <v>3</v>
      </c>
    </row>
    <row r="70" spans="1:3" s="12" customFormat="1" x14ac:dyDescent="0.25">
      <c r="A70" s="3" t="s">
        <v>22</v>
      </c>
      <c r="B70" s="108">
        <f>B72+B73+B74+B75+B76+B77+B78+B79+B80+B81+B82</f>
        <v>13041805.759999998</v>
      </c>
      <c r="C70" s="108">
        <f>SUM(C71:C82)</f>
        <v>13041805.759999998</v>
      </c>
    </row>
    <row r="71" spans="1:3" s="12" customFormat="1" x14ac:dyDescent="0.25">
      <c r="A71" s="10" t="s">
        <v>4</v>
      </c>
      <c r="B71" s="74"/>
      <c r="C71" s="74"/>
    </row>
    <row r="72" spans="1:3" s="12" customFormat="1" x14ac:dyDescent="0.25">
      <c r="A72" s="13" t="s">
        <v>8</v>
      </c>
      <c r="B72" s="119">
        <v>8710549.4499999993</v>
      </c>
      <c r="C72" s="119">
        <v>8710549.4499999993</v>
      </c>
    </row>
    <row r="73" spans="1:3" s="12" customFormat="1" x14ac:dyDescent="0.25">
      <c r="A73" s="13" t="s">
        <v>13</v>
      </c>
      <c r="B73" s="119">
        <v>0</v>
      </c>
      <c r="C73" s="119">
        <v>0</v>
      </c>
    </row>
    <row r="74" spans="1:3" s="12" customFormat="1" x14ac:dyDescent="0.25">
      <c r="A74" s="13" t="s">
        <v>9</v>
      </c>
      <c r="B74" s="119">
        <v>2611061.61</v>
      </c>
      <c r="C74" s="119">
        <v>2611061.61</v>
      </c>
    </row>
    <row r="75" spans="1:3" s="12" customFormat="1" x14ac:dyDescent="0.25">
      <c r="A75" s="13" t="s">
        <v>10</v>
      </c>
      <c r="B75" s="119">
        <v>30131.69</v>
      </c>
      <c r="C75" s="119">
        <v>30131.69</v>
      </c>
    </row>
    <row r="76" spans="1:3" s="12" customFormat="1" ht="23.25" x14ac:dyDescent="0.25">
      <c r="A76" s="13" t="s">
        <v>49</v>
      </c>
      <c r="B76" s="119">
        <v>0</v>
      </c>
      <c r="C76" s="119">
        <v>0</v>
      </c>
    </row>
    <row r="77" spans="1:3" s="12" customFormat="1" x14ac:dyDescent="0.25">
      <c r="A77" s="13" t="s">
        <v>15</v>
      </c>
      <c r="B77" s="119">
        <v>94774.41</v>
      </c>
      <c r="C77" s="119">
        <v>94774.41</v>
      </c>
    </row>
    <row r="78" spans="1:3" s="12" customFormat="1" x14ac:dyDescent="0.25">
      <c r="A78" s="13" t="s">
        <v>11</v>
      </c>
      <c r="B78" s="119">
        <v>4250</v>
      </c>
      <c r="C78" s="119">
        <v>4250</v>
      </c>
    </row>
    <row r="79" spans="1:3" s="12" customFormat="1" x14ac:dyDescent="0.25">
      <c r="A79" s="13" t="s">
        <v>12</v>
      </c>
      <c r="B79" s="119">
        <v>245750.68</v>
      </c>
      <c r="C79" s="119">
        <v>245750.68</v>
      </c>
    </row>
    <row r="80" spans="1:3" s="12" customFormat="1" x14ac:dyDescent="0.25">
      <c r="A80" s="10" t="s">
        <v>5</v>
      </c>
      <c r="B80" s="119">
        <v>5663.91</v>
      </c>
      <c r="C80" s="119">
        <v>5663.91</v>
      </c>
    </row>
    <row r="81" spans="1:3" s="12" customFormat="1" ht="25.5" x14ac:dyDescent="0.25">
      <c r="A81" s="10" t="s">
        <v>6</v>
      </c>
      <c r="B81" s="119">
        <v>206984</v>
      </c>
      <c r="C81" s="119">
        <v>206984</v>
      </c>
    </row>
    <row r="82" spans="1:3" s="12" customFormat="1" ht="25.5" x14ac:dyDescent="0.25">
      <c r="A82" s="10" t="s">
        <v>7</v>
      </c>
      <c r="B82" s="119">
        <v>1132640.01</v>
      </c>
      <c r="C82" s="119">
        <v>1132640.01</v>
      </c>
    </row>
    <row r="83" spans="1:3" s="12" customFormat="1" x14ac:dyDescent="0.25">
      <c r="A83" s="14"/>
      <c r="B83" s="14"/>
      <c r="C83" s="14"/>
    </row>
    <row r="84" spans="1:3" s="12" customFormat="1" x14ac:dyDescent="0.25">
      <c r="A84" s="15" t="s">
        <v>0</v>
      </c>
      <c r="B84" s="15" t="s">
        <v>2</v>
      </c>
      <c r="C84" s="15" t="s">
        <v>3</v>
      </c>
    </row>
    <row r="85" spans="1:3" s="12" customFormat="1" x14ac:dyDescent="0.25">
      <c r="A85" s="15" t="s">
        <v>1</v>
      </c>
      <c r="B85" s="15">
        <v>2</v>
      </c>
      <c r="C85" s="15">
        <v>3</v>
      </c>
    </row>
    <row r="86" spans="1:3" s="12" customFormat="1" x14ac:dyDescent="0.25">
      <c r="A86" s="3" t="s">
        <v>23</v>
      </c>
      <c r="B86" s="108">
        <f>B88+B90+B91+B94+B95+B96+B97+B98+B89+B92+B93</f>
        <v>24030500</v>
      </c>
      <c r="C86" s="108">
        <f>SUM(C88:C98)</f>
        <v>24030500</v>
      </c>
    </row>
    <row r="87" spans="1:3" s="12" customFormat="1" x14ac:dyDescent="0.25">
      <c r="A87" s="10" t="s">
        <v>4</v>
      </c>
      <c r="B87" s="74"/>
      <c r="C87" s="74"/>
    </row>
    <row r="88" spans="1:3" s="12" customFormat="1" x14ac:dyDescent="0.25">
      <c r="A88" s="13" t="s">
        <v>8</v>
      </c>
      <c r="B88" s="125">
        <v>13187000</v>
      </c>
      <c r="C88" s="125">
        <v>13187000</v>
      </c>
    </row>
    <row r="89" spans="1:3" s="12" customFormat="1" x14ac:dyDescent="0.25">
      <c r="A89" s="13" t="s">
        <v>13</v>
      </c>
      <c r="B89" s="125">
        <v>2200</v>
      </c>
      <c r="C89" s="125">
        <v>2200</v>
      </c>
    </row>
    <row r="90" spans="1:3" s="12" customFormat="1" x14ac:dyDescent="0.25">
      <c r="A90" s="13" t="s">
        <v>9</v>
      </c>
      <c r="B90" s="125">
        <v>3978904</v>
      </c>
      <c r="C90" s="125">
        <v>3978904</v>
      </c>
    </row>
    <row r="91" spans="1:3" s="12" customFormat="1" x14ac:dyDescent="0.25">
      <c r="A91" s="13" t="s">
        <v>10</v>
      </c>
      <c r="B91" s="125">
        <v>14600</v>
      </c>
      <c r="C91" s="125">
        <v>14600</v>
      </c>
    </row>
    <row r="92" spans="1:3" s="12" customFormat="1" ht="23.25" x14ac:dyDescent="0.25">
      <c r="A92" s="13" t="s">
        <v>14</v>
      </c>
      <c r="B92" s="125">
        <v>24030</v>
      </c>
      <c r="C92" s="125">
        <v>24030</v>
      </c>
    </row>
    <row r="93" spans="1:3" s="12" customFormat="1" x14ac:dyDescent="0.25">
      <c r="A93" s="13" t="s">
        <v>21</v>
      </c>
      <c r="B93" s="125">
        <v>53826</v>
      </c>
      <c r="C93" s="125">
        <v>53826</v>
      </c>
    </row>
    <row r="94" spans="1:3" s="12" customFormat="1" x14ac:dyDescent="0.25">
      <c r="A94" s="13" t="s">
        <v>11</v>
      </c>
      <c r="B94" s="125">
        <v>11628</v>
      </c>
      <c r="C94" s="125">
        <v>11628</v>
      </c>
    </row>
    <row r="95" spans="1:3" s="12" customFormat="1" x14ac:dyDescent="0.25">
      <c r="A95" s="13" t="s">
        <v>12</v>
      </c>
      <c r="B95" s="125">
        <v>508969</v>
      </c>
      <c r="C95" s="125">
        <v>508969</v>
      </c>
    </row>
    <row r="96" spans="1:3" s="12" customFormat="1" x14ac:dyDescent="0.25">
      <c r="A96" s="10" t="s">
        <v>5</v>
      </c>
      <c r="B96" s="125">
        <v>98415</v>
      </c>
      <c r="C96" s="125">
        <v>98415</v>
      </c>
    </row>
    <row r="97" spans="1:3" s="12" customFormat="1" ht="25.5" x14ac:dyDescent="0.25">
      <c r="A97" s="10" t="s">
        <v>6</v>
      </c>
      <c r="B97" s="125">
        <v>1939650</v>
      </c>
      <c r="C97" s="125">
        <v>1939650</v>
      </c>
    </row>
    <row r="98" spans="1:3" s="12" customFormat="1" ht="25.5" x14ac:dyDescent="0.25">
      <c r="A98" s="10" t="s">
        <v>7</v>
      </c>
      <c r="B98" s="125">
        <v>4211278</v>
      </c>
      <c r="C98" s="125">
        <v>4211278</v>
      </c>
    </row>
    <row r="99" spans="1:3" s="12" customFormat="1" x14ac:dyDescent="0.25">
      <c r="A99" s="14"/>
      <c r="B99" s="14"/>
      <c r="C99" s="14"/>
    </row>
    <row r="100" spans="1:3" s="12" customFormat="1" x14ac:dyDescent="0.25">
      <c r="A100" s="15" t="s">
        <v>0</v>
      </c>
      <c r="B100" s="15" t="s">
        <v>2</v>
      </c>
      <c r="C100" s="15" t="s">
        <v>3</v>
      </c>
    </row>
    <row r="101" spans="1:3" s="12" customFormat="1" x14ac:dyDescent="0.25">
      <c r="A101" s="15" t="s">
        <v>1</v>
      </c>
      <c r="B101" s="15">
        <v>2</v>
      </c>
      <c r="C101" s="15">
        <v>3</v>
      </c>
    </row>
    <row r="102" spans="1:3" s="12" customFormat="1" ht="18" customHeight="1" x14ac:dyDescent="0.25">
      <c r="A102" s="3" t="s">
        <v>24</v>
      </c>
      <c r="B102" s="108">
        <f>SUM(B104:B114)</f>
        <v>25594300</v>
      </c>
      <c r="C102" s="108">
        <f>SUM(C104:C114)</f>
        <v>25594300</v>
      </c>
    </row>
    <row r="103" spans="1:3" s="12" customFormat="1" x14ac:dyDescent="0.25">
      <c r="A103" s="10" t="s">
        <v>4</v>
      </c>
      <c r="B103" s="74"/>
      <c r="C103" s="74"/>
    </row>
    <row r="104" spans="1:3" s="12" customFormat="1" x14ac:dyDescent="0.25">
      <c r="A104" s="13" t="s">
        <v>8</v>
      </c>
      <c r="B104" s="126">
        <v>14073618.93</v>
      </c>
      <c r="C104" s="126">
        <v>14073618.93</v>
      </c>
    </row>
    <row r="105" spans="1:3" s="12" customFormat="1" x14ac:dyDescent="0.25">
      <c r="A105" s="13" t="s">
        <v>13</v>
      </c>
      <c r="B105" s="126">
        <v>0</v>
      </c>
      <c r="C105" s="126">
        <v>0</v>
      </c>
    </row>
    <row r="106" spans="1:3" s="12" customFormat="1" x14ac:dyDescent="0.25">
      <c r="A106" s="13" t="s">
        <v>9</v>
      </c>
      <c r="B106" s="126">
        <v>4249981.07</v>
      </c>
      <c r="C106" s="126">
        <v>4249981.07</v>
      </c>
    </row>
    <row r="107" spans="1:3" s="12" customFormat="1" x14ac:dyDescent="0.25">
      <c r="A107" s="13" t="s">
        <v>10</v>
      </c>
      <c r="B107" s="126">
        <v>29656.54</v>
      </c>
      <c r="C107" s="126">
        <v>29656.54</v>
      </c>
    </row>
    <row r="108" spans="1:3" s="12" customFormat="1" ht="23.25" x14ac:dyDescent="0.25">
      <c r="A108" s="13" t="s">
        <v>14</v>
      </c>
      <c r="B108" s="126">
        <v>34279.56</v>
      </c>
      <c r="C108" s="126">
        <v>34279.56</v>
      </c>
    </row>
    <row r="109" spans="1:3" s="12" customFormat="1" x14ac:dyDescent="0.25">
      <c r="A109" s="13" t="s">
        <v>21</v>
      </c>
      <c r="B109" s="126">
        <v>151000</v>
      </c>
      <c r="C109" s="126">
        <v>151000</v>
      </c>
    </row>
    <row r="110" spans="1:3" s="12" customFormat="1" x14ac:dyDescent="0.25">
      <c r="A110" s="13" t="s">
        <v>11</v>
      </c>
      <c r="B110" s="126">
        <v>53535</v>
      </c>
      <c r="C110" s="126">
        <v>53535</v>
      </c>
    </row>
    <row r="111" spans="1:3" s="12" customFormat="1" x14ac:dyDescent="0.25">
      <c r="A111" s="13" t="s">
        <v>12</v>
      </c>
      <c r="B111" s="126">
        <v>842961.82</v>
      </c>
      <c r="C111" s="126">
        <v>842961.82</v>
      </c>
    </row>
    <row r="112" spans="1:3" s="12" customFormat="1" x14ac:dyDescent="0.25">
      <c r="A112" s="10" t="s">
        <v>5</v>
      </c>
      <c r="B112" s="126">
        <v>50000</v>
      </c>
      <c r="C112" s="126">
        <v>50000</v>
      </c>
    </row>
    <row r="113" spans="1:3" s="12" customFormat="1" ht="25.5" x14ac:dyDescent="0.25">
      <c r="A113" s="10" t="s">
        <v>6</v>
      </c>
      <c r="B113" s="126">
        <v>4405876</v>
      </c>
      <c r="C113" s="126">
        <v>4405876</v>
      </c>
    </row>
    <row r="114" spans="1:3" s="12" customFormat="1" ht="25.5" x14ac:dyDescent="0.25">
      <c r="A114" s="10" t="s">
        <v>7</v>
      </c>
      <c r="B114" s="126">
        <v>1703391.08</v>
      </c>
      <c r="C114" s="126">
        <v>1703391.08</v>
      </c>
    </row>
    <row r="115" spans="1:3" s="12" customFormat="1" x14ac:dyDescent="0.25">
      <c r="A115" s="14"/>
      <c r="B115" s="14"/>
      <c r="C115" s="14"/>
    </row>
    <row r="116" spans="1:3" s="12" customFormat="1" x14ac:dyDescent="0.25">
      <c r="A116" s="15" t="s">
        <v>0</v>
      </c>
      <c r="B116" s="15" t="s">
        <v>2</v>
      </c>
      <c r="C116" s="15" t="s">
        <v>3</v>
      </c>
    </row>
    <row r="117" spans="1:3" s="12" customFormat="1" x14ac:dyDescent="0.25">
      <c r="A117" s="15" t="s">
        <v>1</v>
      </c>
      <c r="B117" s="15">
        <v>2</v>
      </c>
      <c r="C117" s="15">
        <v>3</v>
      </c>
    </row>
    <row r="118" spans="1:3" s="12" customFormat="1" x14ac:dyDescent="0.25">
      <c r="A118" s="3" t="s">
        <v>25</v>
      </c>
      <c r="B118" s="8">
        <f>B120+B122+B123+B125+B126+B127+B128+B129+B121+B124</f>
        <v>25669573</v>
      </c>
      <c r="C118" s="8">
        <f>C120+C122+C123+C125+C126+C127+C128+C129+C124</f>
        <v>25669300</v>
      </c>
    </row>
    <row r="119" spans="1:3" s="12" customFormat="1" x14ac:dyDescent="0.25">
      <c r="A119" s="10" t="s">
        <v>4</v>
      </c>
      <c r="B119" s="11"/>
      <c r="C119" s="11"/>
    </row>
    <row r="120" spans="1:3" s="12" customFormat="1" x14ac:dyDescent="0.25">
      <c r="A120" s="13" t="s">
        <v>8</v>
      </c>
      <c r="B120" s="127">
        <v>14195636.279999999</v>
      </c>
      <c r="C120" s="127">
        <v>14195636.279999999</v>
      </c>
    </row>
    <row r="121" spans="1:3" s="12" customFormat="1" x14ac:dyDescent="0.25">
      <c r="A121" s="13" t="s">
        <v>13</v>
      </c>
      <c r="B121" s="127"/>
      <c r="C121" s="127"/>
    </row>
    <row r="122" spans="1:3" s="12" customFormat="1" x14ac:dyDescent="0.25">
      <c r="A122" s="13" t="s">
        <v>9</v>
      </c>
      <c r="B122" s="127">
        <v>4219636.72</v>
      </c>
      <c r="C122" s="127">
        <v>4219363.72</v>
      </c>
    </row>
    <row r="123" spans="1:3" s="12" customFormat="1" x14ac:dyDescent="0.25">
      <c r="A123" s="13" t="s">
        <v>10</v>
      </c>
      <c r="B123" s="127"/>
      <c r="C123" s="127"/>
    </row>
    <row r="124" spans="1:3" s="12" customFormat="1" ht="23.25" x14ac:dyDescent="0.25">
      <c r="A124" s="13" t="s">
        <v>14</v>
      </c>
      <c r="B124" s="127"/>
      <c r="C124" s="127"/>
    </row>
    <row r="125" spans="1:3" s="12" customFormat="1" x14ac:dyDescent="0.25">
      <c r="A125" s="13" t="s">
        <v>11</v>
      </c>
      <c r="B125" s="127"/>
      <c r="C125" s="127"/>
    </row>
    <row r="126" spans="1:3" s="12" customFormat="1" x14ac:dyDescent="0.25">
      <c r="A126" s="13" t="s">
        <v>12</v>
      </c>
      <c r="B126" s="127">
        <v>102403.14</v>
      </c>
      <c r="C126" s="127">
        <v>102403.14</v>
      </c>
    </row>
    <row r="127" spans="1:3" s="12" customFormat="1" x14ac:dyDescent="0.25">
      <c r="A127" s="10" t="s">
        <v>5</v>
      </c>
      <c r="B127" s="127"/>
      <c r="C127" s="127"/>
    </row>
    <row r="128" spans="1:3" s="12" customFormat="1" ht="25.5" x14ac:dyDescent="0.25">
      <c r="A128" s="10" t="s">
        <v>6</v>
      </c>
      <c r="B128" s="127"/>
      <c r="C128" s="127"/>
    </row>
    <row r="129" spans="1:3" s="12" customFormat="1" ht="25.5" x14ac:dyDescent="0.25">
      <c r="A129" s="10" t="s">
        <v>7</v>
      </c>
      <c r="B129" s="127">
        <v>7151896.8600000003</v>
      </c>
      <c r="C129" s="127">
        <v>7151896.8600000003</v>
      </c>
    </row>
    <row r="130" spans="1:3" s="12" customFormat="1" x14ac:dyDescent="0.25">
      <c r="A130" s="14"/>
      <c r="B130" s="14"/>
      <c r="C130" s="14"/>
    </row>
    <row r="131" spans="1:3" s="12" customFormat="1" ht="15.75" x14ac:dyDescent="0.25">
      <c r="A131" s="16" t="s">
        <v>0</v>
      </c>
      <c r="B131" s="16" t="s">
        <v>2</v>
      </c>
      <c r="C131" s="16" t="s">
        <v>3</v>
      </c>
    </row>
    <row r="132" spans="1:3" s="12" customFormat="1" ht="15.75" x14ac:dyDescent="0.25">
      <c r="A132" s="16" t="s">
        <v>1</v>
      </c>
      <c r="B132" s="16">
        <v>2</v>
      </c>
      <c r="C132" s="16">
        <v>3</v>
      </c>
    </row>
    <row r="133" spans="1:3" s="12" customFormat="1" x14ac:dyDescent="0.25">
      <c r="A133" s="3" t="s">
        <v>26</v>
      </c>
      <c r="B133" s="8">
        <f>SUM(B135:B145)</f>
        <v>27224600</v>
      </c>
      <c r="C133" s="8">
        <f>SUM(C135:C145)</f>
        <v>27224600</v>
      </c>
    </row>
    <row r="134" spans="1:3" s="12" customFormat="1" ht="15.75" x14ac:dyDescent="0.25">
      <c r="A134" s="17" t="s">
        <v>4</v>
      </c>
      <c r="B134" s="18"/>
      <c r="C134" s="18"/>
    </row>
    <row r="135" spans="1:3" s="12" customFormat="1" x14ac:dyDescent="0.25">
      <c r="A135" s="19" t="s">
        <v>8</v>
      </c>
      <c r="B135" s="127">
        <v>15283869</v>
      </c>
      <c r="C135" s="127">
        <v>15283869</v>
      </c>
    </row>
    <row r="136" spans="1:3" s="12" customFormat="1" x14ac:dyDescent="0.25">
      <c r="A136" s="19" t="s">
        <v>13</v>
      </c>
      <c r="B136" s="127"/>
      <c r="C136" s="127"/>
    </row>
    <row r="137" spans="1:3" s="12" customFormat="1" x14ac:dyDescent="0.25">
      <c r="A137" s="19" t="s">
        <v>9</v>
      </c>
      <c r="B137" s="127">
        <v>4551434</v>
      </c>
      <c r="C137" s="127">
        <v>4551434</v>
      </c>
    </row>
    <row r="138" spans="1:3" s="12" customFormat="1" x14ac:dyDescent="0.25">
      <c r="A138" s="19" t="s">
        <v>10</v>
      </c>
      <c r="B138" s="127">
        <v>22275</v>
      </c>
      <c r="C138" s="127">
        <v>22275</v>
      </c>
    </row>
    <row r="139" spans="1:3" s="12" customFormat="1" ht="31.5" customHeight="1" x14ac:dyDescent="0.25">
      <c r="A139" s="19" t="s">
        <v>14</v>
      </c>
      <c r="B139" s="127"/>
      <c r="C139" s="127"/>
    </row>
    <row r="140" spans="1:3" s="12" customFormat="1" x14ac:dyDescent="0.25">
      <c r="A140" s="19" t="s">
        <v>15</v>
      </c>
      <c r="B140" s="127">
        <v>192903</v>
      </c>
      <c r="C140" s="127">
        <v>192903</v>
      </c>
    </row>
    <row r="141" spans="1:3" s="12" customFormat="1" x14ac:dyDescent="0.25">
      <c r="A141" s="19" t="s">
        <v>11</v>
      </c>
      <c r="B141" s="127">
        <v>22490</v>
      </c>
      <c r="C141" s="127">
        <v>22490</v>
      </c>
    </row>
    <row r="142" spans="1:3" s="12" customFormat="1" x14ac:dyDescent="0.25">
      <c r="A142" s="19" t="s">
        <v>12</v>
      </c>
      <c r="B142" s="127">
        <v>1641614</v>
      </c>
      <c r="C142" s="127">
        <v>1641614</v>
      </c>
    </row>
    <row r="143" spans="1:3" s="12" customFormat="1" x14ac:dyDescent="0.25">
      <c r="A143" s="10" t="s">
        <v>5</v>
      </c>
      <c r="B143" s="127"/>
      <c r="C143" s="127">
        <v>0</v>
      </c>
    </row>
    <row r="144" spans="1:3" s="12" customFormat="1" ht="25.5" x14ac:dyDescent="0.25">
      <c r="A144" s="10" t="s">
        <v>6</v>
      </c>
      <c r="B144" s="127">
        <v>4276695</v>
      </c>
      <c r="C144" s="127">
        <v>4276695</v>
      </c>
    </row>
    <row r="145" spans="1:3" s="12" customFormat="1" ht="25.5" x14ac:dyDescent="0.25">
      <c r="A145" s="10" t="s">
        <v>7</v>
      </c>
      <c r="B145" s="127">
        <v>1233320</v>
      </c>
      <c r="C145" s="127">
        <v>1233320</v>
      </c>
    </row>
    <row r="146" spans="1:3" s="12" customFormat="1" x14ac:dyDescent="0.25">
      <c r="A146" s="14"/>
      <c r="B146" s="14"/>
      <c r="C146" s="14"/>
    </row>
    <row r="147" spans="1:3" s="12" customFormat="1" x14ac:dyDescent="0.25">
      <c r="A147" s="21" t="s">
        <v>0</v>
      </c>
      <c r="B147" s="21" t="s">
        <v>2</v>
      </c>
      <c r="C147" s="21" t="s">
        <v>3</v>
      </c>
    </row>
    <row r="148" spans="1:3" s="12" customFormat="1" x14ac:dyDescent="0.25">
      <c r="A148" s="21" t="s">
        <v>1</v>
      </c>
      <c r="B148" s="21">
        <v>2</v>
      </c>
      <c r="C148" s="21">
        <v>3</v>
      </c>
    </row>
    <row r="149" spans="1:3" s="12" customFormat="1" x14ac:dyDescent="0.25">
      <c r="A149" s="4" t="s">
        <v>27</v>
      </c>
      <c r="B149" s="76">
        <f>B151+B153+B154+B155+B157+B158+B159+B160+B161+B152+B156</f>
        <v>95390800</v>
      </c>
      <c r="C149" s="76">
        <f>C151+C153+C154+C155+C157+C158+C159+C160+C161+C156</f>
        <v>95390799.769999996</v>
      </c>
    </row>
    <row r="150" spans="1:3" s="12" customFormat="1" x14ac:dyDescent="0.25">
      <c r="A150" s="23" t="s">
        <v>4</v>
      </c>
      <c r="B150" s="77"/>
      <c r="C150" s="77"/>
    </row>
    <row r="151" spans="1:3" s="12" customFormat="1" x14ac:dyDescent="0.25">
      <c r="A151" s="17" t="s">
        <v>8</v>
      </c>
      <c r="B151" s="120">
        <v>69130700</v>
      </c>
      <c r="C151" s="120">
        <v>69130700</v>
      </c>
    </row>
    <row r="152" spans="1:3" s="12" customFormat="1" x14ac:dyDescent="0.25">
      <c r="A152" s="17" t="s">
        <v>13</v>
      </c>
      <c r="B152" s="120"/>
      <c r="C152" s="120"/>
    </row>
    <row r="153" spans="1:3" s="12" customFormat="1" x14ac:dyDescent="0.25">
      <c r="A153" s="17" t="s">
        <v>9</v>
      </c>
      <c r="B153" s="120">
        <v>20871200</v>
      </c>
      <c r="C153" s="120">
        <v>20871200</v>
      </c>
    </row>
    <row r="154" spans="1:3" s="12" customFormat="1" x14ac:dyDescent="0.25">
      <c r="A154" s="17" t="s">
        <v>10</v>
      </c>
      <c r="B154" s="120">
        <v>9600</v>
      </c>
      <c r="C154" s="120">
        <v>9600</v>
      </c>
    </row>
    <row r="155" spans="1:3" s="12" customFormat="1" x14ac:dyDescent="0.25">
      <c r="A155" s="17" t="s">
        <v>15</v>
      </c>
      <c r="B155" s="120">
        <v>431700</v>
      </c>
      <c r="C155" s="120">
        <v>431699.77</v>
      </c>
    </row>
    <row r="156" spans="1:3" s="12" customFormat="1" ht="23.25" x14ac:dyDescent="0.25">
      <c r="A156" s="17" t="s">
        <v>14</v>
      </c>
      <c r="B156" s="120"/>
      <c r="C156" s="120"/>
    </row>
    <row r="157" spans="1:3" s="12" customFormat="1" x14ac:dyDescent="0.25">
      <c r="A157" s="17" t="s">
        <v>11</v>
      </c>
      <c r="B157" s="120">
        <v>401000</v>
      </c>
      <c r="C157" s="120">
        <v>401000</v>
      </c>
    </row>
    <row r="158" spans="1:3" s="12" customFormat="1" x14ac:dyDescent="0.25">
      <c r="A158" s="17" t="s">
        <v>12</v>
      </c>
      <c r="B158" s="120">
        <v>1560000</v>
      </c>
      <c r="C158" s="120">
        <v>1560000</v>
      </c>
    </row>
    <row r="159" spans="1:3" s="12" customFormat="1" x14ac:dyDescent="0.25">
      <c r="A159" s="23" t="s">
        <v>5</v>
      </c>
      <c r="B159" s="120"/>
      <c r="C159" s="120"/>
    </row>
    <row r="160" spans="1:3" s="12" customFormat="1" ht="25.5" x14ac:dyDescent="0.25">
      <c r="A160" s="23" t="s">
        <v>6</v>
      </c>
      <c r="B160" s="120">
        <v>255850</v>
      </c>
      <c r="C160" s="120">
        <v>255850</v>
      </c>
    </row>
    <row r="161" spans="1:3" s="12" customFormat="1" ht="25.5" x14ac:dyDescent="0.25">
      <c r="A161" s="23" t="s">
        <v>7</v>
      </c>
      <c r="B161" s="120">
        <v>2730750</v>
      </c>
      <c r="C161" s="120">
        <v>2730750</v>
      </c>
    </row>
    <row r="162" spans="1:3" s="12" customFormat="1" x14ac:dyDescent="0.25">
      <c r="A162" s="14"/>
      <c r="B162" s="14"/>
      <c r="C162" s="14"/>
    </row>
    <row r="163" spans="1:3" s="12" customFormat="1" x14ac:dyDescent="0.25">
      <c r="A163" s="15" t="s">
        <v>0</v>
      </c>
      <c r="B163" s="15" t="s">
        <v>2</v>
      </c>
      <c r="C163" s="15" t="s">
        <v>3</v>
      </c>
    </row>
    <row r="164" spans="1:3" s="12" customFormat="1" x14ac:dyDescent="0.25">
      <c r="A164" s="15" t="s">
        <v>1</v>
      </c>
      <c r="B164" s="15">
        <v>2</v>
      </c>
      <c r="C164" s="15">
        <v>3</v>
      </c>
    </row>
    <row r="165" spans="1:3" s="12" customFormat="1" x14ac:dyDescent="0.25">
      <c r="A165" s="3" t="s">
        <v>28</v>
      </c>
      <c r="B165" s="108">
        <f>SUM(B167:B176)</f>
        <v>15688900</v>
      </c>
      <c r="C165" s="108">
        <f>SUM(C167:C176)</f>
        <v>15688900</v>
      </c>
    </row>
    <row r="166" spans="1:3" s="12" customFormat="1" x14ac:dyDescent="0.25">
      <c r="A166" s="10" t="s">
        <v>4</v>
      </c>
      <c r="B166" s="74"/>
      <c r="C166" s="74"/>
    </row>
    <row r="167" spans="1:3" s="12" customFormat="1" x14ac:dyDescent="0.25">
      <c r="A167" s="13" t="s">
        <v>8</v>
      </c>
      <c r="B167" s="127">
        <v>10190724.029999999</v>
      </c>
      <c r="C167" s="127">
        <v>10190724.029999999</v>
      </c>
    </row>
    <row r="168" spans="1:3" s="12" customFormat="1" x14ac:dyDescent="0.25">
      <c r="A168" s="13" t="s">
        <v>13</v>
      </c>
      <c r="B168" s="127"/>
      <c r="C168" s="127"/>
    </row>
    <row r="169" spans="1:3" s="12" customFormat="1" x14ac:dyDescent="0.25">
      <c r="A169" s="13" t="s">
        <v>9</v>
      </c>
      <c r="B169" s="127">
        <v>3034877.97</v>
      </c>
      <c r="C169" s="127">
        <v>3034877.97</v>
      </c>
    </row>
    <row r="170" spans="1:3" s="12" customFormat="1" x14ac:dyDescent="0.25">
      <c r="A170" s="13" t="s">
        <v>10</v>
      </c>
      <c r="B170" s="127"/>
      <c r="C170" s="127"/>
    </row>
    <row r="171" spans="1:3" s="12" customFormat="1" ht="23.25" x14ac:dyDescent="0.25">
      <c r="A171" s="13" t="s">
        <v>14</v>
      </c>
      <c r="B171" s="127"/>
      <c r="C171" s="127"/>
    </row>
    <row r="172" spans="1:3" s="12" customFormat="1" x14ac:dyDescent="0.25">
      <c r="A172" s="13" t="s">
        <v>11</v>
      </c>
      <c r="B172" s="127" t="s">
        <v>50</v>
      </c>
      <c r="C172" s="127"/>
    </row>
    <row r="173" spans="1:3" s="12" customFormat="1" x14ac:dyDescent="0.25">
      <c r="A173" s="13" t="s">
        <v>12</v>
      </c>
      <c r="B173" s="127" t="s">
        <v>50</v>
      </c>
      <c r="C173" s="127"/>
    </row>
    <row r="174" spans="1:3" s="12" customFormat="1" x14ac:dyDescent="0.25">
      <c r="A174" s="10" t="s">
        <v>5</v>
      </c>
      <c r="B174" s="127"/>
      <c r="C174" s="127"/>
    </row>
    <row r="175" spans="1:3" s="12" customFormat="1" ht="25.5" x14ac:dyDescent="0.25">
      <c r="A175" s="10" t="s">
        <v>6</v>
      </c>
      <c r="B175" s="127">
        <v>1328244</v>
      </c>
      <c r="C175" s="127">
        <v>1328244</v>
      </c>
    </row>
    <row r="176" spans="1:3" s="12" customFormat="1" ht="25.5" x14ac:dyDescent="0.25">
      <c r="A176" s="10" t="s">
        <v>7</v>
      </c>
      <c r="B176" s="127">
        <v>1135054</v>
      </c>
      <c r="C176" s="127">
        <v>1135054</v>
      </c>
    </row>
    <row r="177" spans="1:3" s="12" customFormat="1" x14ac:dyDescent="0.25">
      <c r="A177" s="14"/>
      <c r="B177" s="14"/>
      <c r="C177" s="14"/>
    </row>
    <row r="178" spans="1:3" s="12" customFormat="1" x14ac:dyDescent="0.25">
      <c r="A178" s="15" t="s">
        <v>0</v>
      </c>
      <c r="B178" s="15" t="s">
        <v>2</v>
      </c>
      <c r="C178" s="15" t="s">
        <v>3</v>
      </c>
    </row>
    <row r="179" spans="1:3" s="12" customFormat="1" x14ac:dyDescent="0.25">
      <c r="A179" s="15" t="s">
        <v>1</v>
      </c>
      <c r="B179" s="15">
        <v>2</v>
      </c>
      <c r="C179" s="15">
        <v>3</v>
      </c>
    </row>
    <row r="180" spans="1:3" s="12" customFormat="1" x14ac:dyDescent="0.25">
      <c r="A180" s="3" t="s">
        <v>29</v>
      </c>
      <c r="B180" s="8">
        <f>SUM(B182:B193)</f>
        <v>27392000</v>
      </c>
      <c r="C180" s="8">
        <f>SUM(C182:C193)</f>
        <v>27381095.309999999</v>
      </c>
    </row>
    <row r="181" spans="1:3" s="12" customFormat="1" x14ac:dyDescent="0.25">
      <c r="A181" s="10" t="s">
        <v>4</v>
      </c>
      <c r="B181" s="11"/>
      <c r="C181" s="11">
        <v>0</v>
      </c>
    </row>
    <row r="182" spans="1:3" s="12" customFormat="1" x14ac:dyDescent="0.25">
      <c r="A182" s="13" t="s">
        <v>8</v>
      </c>
      <c r="B182" s="118">
        <v>17254267</v>
      </c>
      <c r="C182" s="118">
        <v>17254265.789999999</v>
      </c>
    </row>
    <row r="183" spans="1:3" s="12" customFormat="1" x14ac:dyDescent="0.25">
      <c r="A183" s="13" t="s">
        <v>13</v>
      </c>
      <c r="B183" s="118"/>
      <c r="C183" s="118">
        <v>0</v>
      </c>
    </row>
    <row r="184" spans="1:3" s="12" customFormat="1" x14ac:dyDescent="0.25">
      <c r="A184" s="13" t="s">
        <v>9</v>
      </c>
      <c r="B184" s="118">
        <v>4733733</v>
      </c>
      <c r="C184" s="118">
        <v>4732869.28</v>
      </c>
    </row>
    <row r="185" spans="1:3" s="12" customFormat="1" x14ac:dyDescent="0.25">
      <c r="A185" s="13" t="s">
        <v>10</v>
      </c>
      <c r="B185" s="118">
        <v>30000</v>
      </c>
      <c r="C185" s="118">
        <v>30000</v>
      </c>
    </row>
    <row r="186" spans="1:3" s="12" customFormat="1" ht="23.25" x14ac:dyDescent="0.25">
      <c r="A186" s="13" t="s">
        <v>14</v>
      </c>
      <c r="B186" s="118"/>
      <c r="C186" s="118">
        <v>0</v>
      </c>
    </row>
    <row r="187" spans="1:3" s="12" customFormat="1" x14ac:dyDescent="0.25">
      <c r="A187" s="13" t="s">
        <v>15</v>
      </c>
      <c r="B187" s="118">
        <v>51961</v>
      </c>
      <c r="C187" s="118">
        <v>51960.38</v>
      </c>
    </row>
    <row r="188" spans="1:3" s="12" customFormat="1" x14ac:dyDescent="0.25">
      <c r="A188" s="13" t="s">
        <v>16</v>
      </c>
      <c r="B188" s="118">
        <v>229602</v>
      </c>
      <c r="C188" s="118">
        <v>229601.13</v>
      </c>
    </row>
    <row r="189" spans="1:3" s="12" customFormat="1" x14ac:dyDescent="0.25">
      <c r="A189" s="13" t="s">
        <v>11</v>
      </c>
      <c r="B189" s="118">
        <v>512967</v>
      </c>
      <c r="C189" s="118">
        <v>512967</v>
      </c>
    </row>
    <row r="190" spans="1:3" s="12" customFormat="1" x14ac:dyDescent="0.25">
      <c r="A190" s="13" t="s">
        <v>12</v>
      </c>
      <c r="B190" s="118">
        <v>848571</v>
      </c>
      <c r="C190" s="118">
        <v>848571</v>
      </c>
    </row>
    <row r="191" spans="1:3" s="12" customFormat="1" x14ac:dyDescent="0.25">
      <c r="A191" s="10" t="s">
        <v>5</v>
      </c>
      <c r="B191" s="118">
        <v>107314</v>
      </c>
      <c r="C191" s="118">
        <f>86665.53+10610.2</f>
        <v>97275.73</v>
      </c>
    </row>
    <row r="192" spans="1:3" s="12" customFormat="1" ht="25.5" x14ac:dyDescent="0.25">
      <c r="A192" s="10" t="s">
        <v>6</v>
      </c>
      <c r="B192" s="118">
        <v>491286</v>
      </c>
      <c r="C192" s="118">
        <v>491286</v>
      </c>
    </row>
    <row r="193" spans="1:3" s="12" customFormat="1" ht="25.5" x14ac:dyDescent="0.25">
      <c r="A193" s="10" t="s">
        <v>7</v>
      </c>
      <c r="B193" s="118">
        <v>3132299</v>
      </c>
      <c r="C193" s="118">
        <v>3132299</v>
      </c>
    </row>
    <row r="194" spans="1:3" s="12" customFormat="1" x14ac:dyDescent="0.25">
      <c r="A194" s="14"/>
      <c r="B194" s="14"/>
      <c r="C194" s="14"/>
    </row>
    <row r="195" spans="1:3" s="12" customFormat="1" x14ac:dyDescent="0.25">
      <c r="A195" s="15" t="s">
        <v>0</v>
      </c>
      <c r="B195" s="15" t="s">
        <v>2</v>
      </c>
      <c r="C195" s="15" t="s">
        <v>3</v>
      </c>
    </row>
    <row r="196" spans="1:3" s="12" customFormat="1" x14ac:dyDescent="0.25">
      <c r="A196" s="15" t="s">
        <v>1</v>
      </c>
      <c r="B196" s="15">
        <v>2</v>
      </c>
      <c r="C196" s="15">
        <v>3</v>
      </c>
    </row>
    <row r="197" spans="1:3" s="12" customFormat="1" x14ac:dyDescent="0.25">
      <c r="A197" s="3" t="s">
        <v>36</v>
      </c>
      <c r="B197" s="108">
        <f>B199+B201+B202+B204+B205+B206+B207+B208+B209+B200+B203</f>
        <v>11261900</v>
      </c>
      <c r="C197" s="108">
        <f>SUM(C199:C209)</f>
        <v>11247083.4</v>
      </c>
    </row>
    <row r="198" spans="1:3" s="12" customFormat="1" x14ac:dyDescent="0.25">
      <c r="A198" s="10" t="s">
        <v>4</v>
      </c>
      <c r="B198" s="74"/>
      <c r="C198" s="74"/>
    </row>
    <row r="199" spans="1:3" s="12" customFormat="1" x14ac:dyDescent="0.25">
      <c r="A199" s="13" t="s">
        <v>8</v>
      </c>
      <c r="B199" s="127">
        <v>8141220</v>
      </c>
      <c r="C199" s="127">
        <v>8141218.8200000003</v>
      </c>
    </row>
    <row r="200" spans="1:3" s="12" customFormat="1" x14ac:dyDescent="0.25">
      <c r="A200" s="13" t="s">
        <v>13</v>
      </c>
      <c r="B200" s="127">
        <v>7693</v>
      </c>
      <c r="C200" s="127">
        <v>7693</v>
      </c>
    </row>
    <row r="201" spans="1:3" s="12" customFormat="1" x14ac:dyDescent="0.25">
      <c r="A201" s="13" t="s">
        <v>9</v>
      </c>
      <c r="B201" s="127">
        <v>2435680</v>
      </c>
      <c r="C201" s="127">
        <v>2435679.7400000002</v>
      </c>
    </row>
    <row r="202" spans="1:3" s="12" customFormat="1" x14ac:dyDescent="0.25">
      <c r="A202" s="13" t="s">
        <v>10</v>
      </c>
      <c r="B202" s="79">
        <v>24453</v>
      </c>
      <c r="C202" s="79">
        <v>24039.72</v>
      </c>
    </row>
    <row r="203" spans="1:3" s="12" customFormat="1" ht="23.25" x14ac:dyDescent="0.25">
      <c r="A203" s="13" t="s">
        <v>14</v>
      </c>
      <c r="B203" s="127">
        <v>0</v>
      </c>
      <c r="C203" s="127">
        <v>0</v>
      </c>
    </row>
    <row r="204" spans="1:3" s="12" customFormat="1" x14ac:dyDescent="0.25">
      <c r="A204" s="13" t="s">
        <v>15</v>
      </c>
      <c r="B204" s="127">
        <v>100926</v>
      </c>
      <c r="C204" s="127">
        <v>87030.38</v>
      </c>
    </row>
    <row r="205" spans="1:3" s="12" customFormat="1" x14ac:dyDescent="0.25">
      <c r="A205" s="13" t="s">
        <v>11</v>
      </c>
      <c r="B205" s="127">
        <v>63432</v>
      </c>
      <c r="C205" s="127">
        <v>63431.85</v>
      </c>
    </row>
    <row r="206" spans="1:3" s="12" customFormat="1" x14ac:dyDescent="0.25">
      <c r="A206" s="13" t="s">
        <v>12</v>
      </c>
      <c r="B206" s="127">
        <v>61033</v>
      </c>
      <c r="C206" s="127">
        <v>61032.75</v>
      </c>
    </row>
    <row r="207" spans="1:3" s="12" customFormat="1" x14ac:dyDescent="0.25">
      <c r="A207" s="10" t="s">
        <v>5</v>
      </c>
      <c r="B207" s="127">
        <v>25865</v>
      </c>
      <c r="C207" s="127">
        <v>25359.599999999999</v>
      </c>
    </row>
    <row r="208" spans="1:3" s="12" customFormat="1" ht="25.5" x14ac:dyDescent="0.25">
      <c r="A208" s="10" t="s">
        <v>6</v>
      </c>
      <c r="B208" s="127">
        <v>37988</v>
      </c>
      <c r="C208" s="127">
        <v>37988</v>
      </c>
    </row>
    <row r="209" spans="1:3" s="12" customFormat="1" ht="25.5" x14ac:dyDescent="0.25">
      <c r="A209" s="10" t="s">
        <v>7</v>
      </c>
      <c r="B209" s="127">
        <v>363610</v>
      </c>
      <c r="C209" s="127">
        <v>363609.54</v>
      </c>
    </row>
    <row r="210" spans="1:3" s="12" customFormat="1" x14ac:dyDescent="0.25">
      <c r="A210" s="10"/>
      <c r="B210" s="118"/>
      <c r="C210" s="118"/>
    </row>
    <row r="211" spans="1:3" s="12" customFormat="1" x14ac:dyDescent="0.25">
      <c r="A211" s="15" t="s">
        <v>0</v>
      </c>
      <c r="B211" s="15" t="s">
        <v>2</v>
      </c>
      <c r="C211" s="15" t="s">
        <v>3</v>
      </c>
    </row>
    <row r="212" spans="1:3" s="12" customFormat="1" x14ac:dyDescent="0.25">
      <c r="A212" s="15" t="s">
        <v>1</v>
      </c>
      <c r="B212" s="15">
        <v>2</v>
      </c>
      <c r="C212" s="15">
        <v>3</v>
      </c>
    </row>
    <row r="213" spans="1:3" s="12" customFormat="1" x14ac:dyDescent="0.25">
      <c r="A213" s="3" t="s">
        <v>31</v>
      </c>
      <c r="B213" s="108">
        <f>B215+B217+B218+B220+B221+B222+B223+B224+B216+B219</f>
        <v>7634900</v>
      </c>
      <c r="C213" s="108">
        <f>C215+C217+C218+C220+C221+C222+C223+C224+C219</f>
        <v>7619845.8500000015</v>
      </c>
    </row>
    <row r="214" spans="1:3" s="12" customFormat="1" x14ac:dyDescent="0.25">
      <c r="A214" s="10" t="s">
        <v>4</v>
      </c>
      <c r="B214" s="74"/>
      <c r="C214" s="74"/>
    </row>
    <row r="215" spans="1:3" s="12" customFormat="1" x14ac:dyDescent="0.25">
      <c r="A215" s="13" t="s">
        <v>8</v>
      </c>
      <c r="B215" s="127">
        <v>5622765</v>
      </c>
      <c r="C215" s="127">
        <v>5622765</v>
      </c>
    </row>
    <row r="216" spans="1:3" s="12" customFormat="1" x14ac:dyDescent="0.25">
      <c r="A216" s="13" t="s">
        <v>13</v>
      </c>
      <c r="B216" s="127"/>
      <c r="C216" s="127"/>
    </row>
    <row r="217" spans="1:3" s="12" customFormat="1" x14ac:dyDescent="0.25">
      <c r="A217" s="13" t="s">
        <v>9</v>
      </c>
      <c r="B217" s="127">
        <v>1672035</v>
      </c>
      <c r="C217" s="127">
        <v>1671428.74</v>
      </c>
    </row>
    <row r="218" spans="1:3" s="12" customFormat="1" x14ac:dyDescent="0.25">
      <c r="A218" s="13" t="s">
        <v>10</v>
      </c>
      <c r="B218" s="127">
        <v>10700</v>
      </c>
      <c r="C218" s="80">
        <v>9889.16</v>
      </c>
    </row>
    <row r="219" spans="1:3" s="12" customFormat="1" x14ac:dyDescent="0.25">
      <c r="A219" s="13" t="s">
        <v>30</v>
      </c>
      <c r="B219" s="127">
        <v>31854</v>
      </c>
      <c r="C219" s="127">
        <v>24623.48</v>
      </c>
    </row>
    <row r="220" spans="1:3" s="12" customFormat="1" x14ac:dyDescent="0.25">
      <c r="A220" s="13" t="s">
        <v>11</v>
      </c>
      <c r="B220" s="127">
        <v>10854</v>
      </c>
      <c r="C220" s="127">
        <v>9793.4599999999991</v>
      </c>
    </row>
    <row r="221" spans="1:3" s="12" customFormat="1" x14ac:dyDescent="0.25">
      <c r="A221" s="13" t="s">
        <v>12</v>
      </c>
      <c r="B221" s="127">
        <v>84240</v>
      </c>
      <c r="C221" s="127">
        <v>79445.94</v>
      </c>
    </row>
    <row r="222" spans="1:3" s="12" customFormat="1" x14ac:dyDescent="0.25">
      <c r="A222" s="10" t="s">
        <v>5</v>
      </c>
      <c r="B222" s="127">
        <v>5700</v>
      </c>
      <c r="C222" s="127">
        <v>5148.07</v>
      </c>
    </row>
    <row r="223" spans="1:3" s="12" customFormat="1" ht="25.5" x14ac:dyDescent="0.25">
      <c r="A223" s="10" t="s">
        <v>6</v>
      </c>
      <c r="B223" s="127"/>
      <c r="C223" s="127"/>
    </row>
    <row r="224" spans="1:3" s="12" customFormat="1" ht="25.5" x14ac:dyDescent="0.25">
      <c r="A224" s="10" t="s">
        <v>7</v>
      </c>
      <c r="B224" s="127">
        <v>196752</v>
      </c>
      <c r="C224" s="127">
        <v>196752</v>
      </c>
    </row>
    <row r="225" spans="1:3" s="12" customFormat="1" x14ac:dyDescent="0.25">
      <c r="A225" s="14"/>
      <c r="B225" s="14"/>
      <c r="C225" s="14"/>
    </row>
    <row r="226" spans="1:3" s="12" customFormat="1" x14ac:dyDescent="0.25">
      <c r="A226" s="15" t="s">
        <v>0</v>
      </c>
      <c r="B226" s="15" t="s">
        <v>2</v>
      </c>
      <c r="C226" s="15" t="s">
        <v>3</v>
      </c>
    </row>
    <row r="227" spans="1:3" s="12" customFormat="1" x14ac:dyDescent="0.25">
      <c r="A227" s="15" t="s">
        <v>1</v>
      </c>
      <c r="B227" s="15">
        <v>2</v>
      </c>
      <c r="C227" s="15">
        <v>3</v>
      </c>
    </row>
    <row r="228" spans="1:3" s="12" customFormat="1" x14ac:dyDescent="0.25">
      <c r="A228" s="3" t="s">
        <v>32</v>
      </c>
      <c r="B228" s="108">
        <f>B230+B232+B233+B235+B236+B237+B238+B239+B231+B234</f>
        <v>13086899.999999998</v>
      </c>
      <c r="C228" s="108">
        <f>C230+C231+C232+C233+C235+C236+C237+C238+C239+C234</f>
        <v>13086899.999999996</v>
      </c>
    </row>
    <row r="229" spans="1:3" s="12" customFormat="1" x14ac:dyDescent="0.25">
      <c r="A229" s="10" t="s">
        <v>4</v>
      </c>
      <c r="B229" s="74"/>
      <c r="C229" s="74"/>
    </row>
    <row r="230" spans="1:3" s="12" customFormat="1" x14ac:dyDescent="0.25">
      <c r="A230" s="13" t="s">
        <v>8</v>
      </c>
      <c r="B230" s="127">
        <v>8242724.4100000001</v>
      </c>
      <c r="C230" s="127">
        <v>8242724.4100000001</v>
      </c>
    </row>
    <row r="231" spans="1:3" s="12" customFormat="1" x14ac:dyDescent="0.25">
      <c r="A231" s="13" t="s">
        <v>13</v>
      </c>
      <c r="B231" s="127">
        <v>169339.74</v>
      </c>
      <c r="C231" s="127">
        <v>169339.74</v>
      </c>
    </row>
    <row r="232" spans="1:3" s="12" customFormat="1" x14ac:dyDescent="0.25">
      <c r="A232" s="13" t="s">
        <v>9</v>
      </c>
      <c r="B232" s="127">
        <v>2454412.0499999998</v>
      </c>
      <c r="C232" s="127">
        <v>2454412.0499999998</v>
      </c>
    </row>
    <row r="233" spans="1:3" s="12" customFormat="1" x14ac:dyDescent="0.25">
      <c r="A233" s="13" t="s">
        <v>10</v>
      </c>
      <c r="B233" s="127">
        <v>25902.45</v>
      </c>
      <c r="C233" s="127">
        <v>25902.45</v>
      </c>
    </row>
    <row r="234" spans="1:3" s="12" customFormat="1" x14ac:dyDescent="0.25">
      <c r="A234" s="13" t="s">
        <v>15</v>
      </c>
      <c r="B234" s="127">
        <v>49360.42</v>
      </c>
      <c r="C234" s="127">
        <v>49360.42</v>
      </c>
    </row>
    <row r="235" spans="1:3" s="12" customFormat="1" x14ac:dyDescent="0.25">
      <c r="A235" s="13" t="s">
        <v>11</v>
      </c>
      <c r="B235" s="127">
        <v>50360</v>
      </c>
      <c r="C235" s="127">
        <v>50360</v>
      </c>
    </row>
    <row r="236" spans="1:3" s="12" customFormat="1" x14ac:dyDescent="0.25">
      <c r="A236" s="13" t="s">
        <v>12</v>
      </c>
      <c r="B236" s="127">
        <v>329938.03999999998</v>
      </c>
      <c r="C236" s="127">
        <v>329938.03999999998</v>
      </c>
    </row>
    <row r="237" spans="1:3" s="12" customFormat="1" x14ac:dyDescent="0.25">
      <c r="A237" s="10" t="s">
        <v>5</v>
      </c>
      <c r="B237" s="127">
        <v>11410.28</v>
      </c>
      <c r="C237" s="127">
        <v>11410.28</v>
      </c>
    </row>
    <row r="238" spans="1:3" s="12" customFormat="1" ht="25.5" x14ac:dyDescent="0.25">
      <c r="A238" s="10" t="s">
        <v>6</v>
      </c>
      <c r="B238" s="127">
        <v>1198544</v>
      </c>
      <c r="C238" s="127">
        <v>1198544</v>
      </c>
    </row>
    <row r="239" spans="1:3" s="12" customFormat="1" ht="25.5" x14ac:dyDescent="0.25">
      <c r="A239" s="10" t="s">
        <v>7</v>
      </c>
      <c r="B239" s="127">
        <v>554908.61</v>
      </c>
      <c r="C239" s="127">
        <v>554908.61</v>
      </c>
    </row>
    <row r="240" spans="1:3" s="12" customFormat="1" x14ac:dyDescent="0.25">
      <c r="A240" s="14"/>
      <c r="B240" s="14"/>
      <c r="C240" s="14"/>
    </row>
    <row r="241" spans="1:3" s="12" customFormat="1" x14ac:dyDescent="0.25">
      <c r="A241" s="15" t="s">
        <v>0</v>
      </c>
      <c r="B241" s="15" t="s">
        <v>2</v>
      </c>
      <c r="C241" s="15" t="s">
        <v>3</v>
      </c>
    </row>
    <row r="242" spans="1:3" s="12" customFormat="1" x14ac:dyDescent="0.25">
      <c r="A242" s="15" t="s">
        <v>1</v>
      </c>
      <c r="B242" s="15">
        <v>2</v>
      </c>
      <c r="C242" s="15">
        <v>3</v>
      </c>
    </row>
    <row r="243" spans="1:3" s="12" customFormat="1" ht="25.5" x14ac:dyDescent="0.25">
      <c r="A243" s="3" t="s">
        <v>34</v>
      </c>
      <c r="B243" s="8">
        <f>SUM(B245:B257)</f>
        <v>37425790</v>
      </c>
      <c r="C243" s="8">
        <f>SUM(C245:C257)</f>
        <v>37418659.009999998</v>
      </c>
    </row>
    <row r="244" spans="1:3" s="12" customFormat="1" x14ac:dyDescent="0.25">
      <c r="A244" s="10" t="s">
        <v>4</v>
      </c>
      <c r="B244" s="11"/>
      <c r="C244" s="11"/>
    </row>
    <row r="245" spans="1:3" s="12" customFormat="1" x14ac:dyDescent="0.25">
      <c r="A245" s="13" t="s">
        <v>8</v>
      </c>
      <c r="B245" s="119">
        <v>23621000</v>
      </c>
      <c r="C245" s="119">
        <v>23621000</v>
      </c>
    </row>
    <row r="246" spans="1:3" s="12" customFormat="1" x14ac:dyDescent="0.25">
      <c r="A246" s="13" t="s">
        <v>13</v>
      </c>
      <c r="B246" s="119">
        <v>57490</v>
      </c>
      <c r="C246" s="119">
        <v>57490</v>
      </c>
    </row>
    <row r="247" spans="1:3" s="12" customFormat="1" x14ac:dyDescent="0.25">
      <c r="A247" s="13" t="s">
        <v>9</v>
      </c>
      <c r="B247" s="119">
        <v>7077200</v>
      </c>
      <c r="C247" s="119">
        <v>7070293.0099999998</v>
      </c>
    </row>
    <row r="248" spans="1:3" s="12" customFormat="1" x14ac:dyDescent="0.25">
      <c r="A248" s="13" t="s">
        <v>10</v>
      </c>
      <c r="B248" s="119">
        <v>0</v>
      </c>
      <c r="C248" s="119"/>
    </row>
    <row r="249" spans="1:3" s="12" customFormat="1" x14ac:dyDescent="0.25">
      <c r="A249" s="13" t="s">
        <v>15</v>
      </c>
      <c r="B249" s="119"/>
      <c r="C249" s="119">
        <v>0</v>
      </c>
    </row>
    <row r="250" spans="1:3" s="12" customFormat="1" x14ac:dyDescent="0.25">
      <c r="A250" s="13" t="s">
        <v>33</v>
      </c>
      <c r="B250" s="119">
        <v>0</v>
      </c>
      <c r="C250" s="119"/>
    </row>
    <row r="251" spans="1:3" s="12" customFormat="1" x14ac:dyDescent="0.25">
      <c r="A251" s="13" t="s">
        <v>11</v>
      </c>
      <c r="B251" s="119">
        <v>394214.55</v>
      </c>
      <c r="C251" s="119">
        <v>394214.55</v>
      </c>
    </row>
    <row r="252" spans="1:3" s="12" customFormat="1" x14ac:dyDescent="0.25">
      <c r="A252" s="13" t="s">
        <v>12</v>
      </c>
      <c r="B252" s="119">
        <v>697315.97</v>
      </c>
      <c r="C252" s="119">
        <v>697315.97000000009</v>
      </c>
    </row>
    <row r="253" spans="1:3" s="12" customFormat="1" x14ac:dyDescent="0.25">
      <c r="A253" s="10" t="s">
        <v>5</v>
      </c>
      <c r="B253" s="119"/>
      <c r="C253" s="119"/>
    </row>
    <row r="254" spans="1:3" s="12" customFormat="1" ht="25.5" x14ac:dyDescent="0.25">
      <c r="A254" s="10" t="s">
        <v>6</v>
      </c>
      <c r="B254" s="119">
        <v>2962564.6</v>
      </c>
      <c r="C254" s="119">
        <v>2962564.6</v>
      </c>
    </row>
    <row r="255" spans="1:3" s="12" customFormat="1" ht="25.5" x14ac:dyDescent="0.25">
      <c r="A255" s="10" t="s">
        <v>7</v>
      </c>
      <c r="B255" s="119">
        <v>2594004.88</v>
      </c>
      <c r="C255" s="119">
        <v>2594004.88</v>
      </c>
    </row>
    <row r="256" spans="1:3" s="12" customFormat="1" x14ac:dyDescent="0.25">
      <c r="A256" s="6" t="s">
        <v>37</v>
      </c>
      <c r="B256" s="119">
        <v>0</v>
      </c>
      <c r="C256" s="119"/>
    </row>
    <row r="257" spans="1:3" s="12" customFormat="1" x14ac:dyDescent="0.25">
      <c r="A257" s="6" t="s">
        <v>38</v>
      </c>
      <c r="B257" s="119">
        <v>22000</v>
      </c>
      <c r="C257" s="119">
        <v>21776</v>
      </c>
    </row>
    <row r="258" spans="1:3" s="12" customFormat="1" x14ac:dyDescent="0.25">
      <c r="A258" s="14"/>
      <c r="B258" s="14"/>
      <c r="C258" s="14"/>
    </row>
    <row r="259" spans="1:3" s="12" customFormat="1" x14ac:dyDescent="0.25">
      <c r="A259" s="15" t="s">
        <v>0</v>
      </c>
      <c r="B259" s="15" t="s">
        <v>2</v>
      </c>
      <c r="C259" s="15" t="s">
        <v>3</v>
      </c>
    </row>
    <row r="260" spans="1:3" s="12" customFormat="1" x14ac:dyDescent="0.25">
      <c r="A260" s="15" t="s">
        <v>1</v>
      </c>
      <c r="B260" s="15">
        <v>2</v>
      </c>
      <c r="C260" s="15">
        <v>3</v>
      </c>
    </row>
    <row r="261" spans="1:3" s="12" customFormat="1" ht="25.5" x14ac:dyDescent="0.25">
      <c r="A261" s="3" t="s">
        <v>39</v>
      </c>
      <c r="B261" s="8">
        <f>SUM(B263:B275)</f>
        <v>35885400</v>
      </c>
      <c r="C261" s="8">
        <f>SUM(C263:C274)</f>
        <v>35873844.810000002</v>
      </c>
    </row>
    <row r="262" spans="1:3" s="12" customFormat="1" x14ac:dyDescent="0.25">
      <c r="A262" s="10" t="s">
        <v>4</v>
      </c>
      <c r="B262" s="11"/>
      <c r="C262" s="11"/>
    </row>
    <row r="263" spans="1:3" s="12" customFormat="1" x14ac:dyDescent="0.25">
      <c r="A263" s="13" t="s">
        <v>8</v>
      </c>
      <c r="B263" s="118">
        <v>21715700</v>
      </c>
      <c r="C263" s="118">
        <v>21715700</v>
      </c>
    </row>
    <row r="264" spans="1:3" s="12" customFormat="1" x14ac:dyDescent="0.25">
      <c r="A264" s="13" t="s">
        <v>13</v>
      </c>
      <c r="B264" s="118">
        <v>236490</v>
      </c>
      <c r="C264" s="118">
        <v>236481</v>
      </c>
    </row>
    <row r="265" spans="1:3" s="12" customFormat="1" x14ac:dyDescent="0.25">
      <c r="A265" s="13" t="s">
        <v>9</v>
      </c>
      <c r="B265" s="118">
        <v>6489600</v>
      </c>
      <c r="C265" s="118">
        <v>6475653.8100000005</v>
      </c>
    </row>
    <row r="266" spans="1:3" s="12" customFormat="1" x14ac:dyDescent="0.25">
      <c r="A266" s="13" t="s">
        <v>10</v>
      </c>
      <c r="B266" s="118">
        <v>25480</v>
      </c>
      <c r="C266" s="118">
        <v>21697.909999999996</v>
      </c>
    </row>
    <row r="267" spans="1:3" s="12" customFormat="1" x14ac:dyDescent="0.25">
      <c r="A267" s="13" t="s">
        <v>15</v>
      </c>
      <c r="B267" s="118">
        <v>90562</v>
      </c>
      <c r="C267" s="118">
        <v>76043.100000000006</v>
      </c>
    </row>
    <row r="268" spans="1:3" s="12" customFormat="1" x14ac:dyDescent="0.25">
      <c r="A268" s="13" t="s">
        <v>11</v>
      </c>
      <c r="B268" s="118">
        <v>795870</v>
      </c>
      <c r="C268" s="118">
        <v>802252.7300000001</v>
      </c>
    </row>
    <row r="269" spans="1:3" s="12" customFormat="1" x14ac:dyDescent="0.25">
      <c r="A269" s="13" t="s">
        <v>12</v>
      </c>
      <c r="B269" s="118">
        <v>1270120</v>
      </c>
      <c r="C269" s="118">
        <v>1231001.33</v>
      </c>
    </row>
    <row r="270" spans="1:3" s="12" customFormat="1" x14ac:dyDescent="0.25">
      <c r="A270" s="10" t="s">
        <v>5</v>
      </c>
      <c r="B270" s="118">
        <v>14110</v>
      </c>
      <c r="C270" s="118">
        <v>14110</v>
      </c>
    </row>
    <row r="271" spans="1:3" s="12" customFormat="1" ht="25.5" x14ac:dyDescent="0.25">
      <c r="A271" s="10" t="s">
        <v>6</v>
      </c>
      <c r="B271" s="118">
        <v>2634682.41</v>
      </c>
      <c r="C271" s="118">
        <v>2634682.41</v>
      </c>
    </row>
    <row r="272" spans="1:3" s="12" customFormat="1" ht="25.5" x14ac:dyDescent="0.25">
      <c r="A272" s="10" t="s">
        <v>7</v>
      </c>
      <c r="B272" s="118">
        <v>2612785.59</v>
      </c>
      <c r="C272" s="118">
        <v>2666222.52</v>
      </c>
    </row>
    <row r="273" spans="1:3" s="12" customFormat="1" x14ac:dyDescent="0.25">
      <c r="A273" s="6" t="s">
        <v>37</v>
      </c>
      <c r="B273" s="118"/>
      <c r="C273" s="6"/>
    </row>
    <row r="274" spans="1:3" s="12" customFormat="1" x14ac:dyDescent="0.25">
      <c r="A274" s="6" t="s">
        <v>38</v>
      </c>
      <c r="B274" s="118"/>
      <c r="C274" s="6"/>
    </row>
    <row r="275" spans="1:3" s="12" customFormat="1" x14ac:dyDescent="0.25">
      <c r="A275" s="14"/>
      <c r="B275" s="14"/>
      <c r="C275" s="14"/>
    </row>
    <row r="276" spans="1:3" s="12" customFormat="1" x14ac:dyDescent="0.25">
      <c r="A276" s="27" t="s">
        <v>0</v>
      </c>
      <c r="B276" s="27" t="s">
        <v>2</v>
      </c>
      <c r="C276" s="27" t="s">
        <v>3</v>
      </c>
    </row>
    <row r="277" spans="1:3" s="12" customFormat="1" ht="15.75" thickBot="1" x14ac:dyDescent="0.3">
      <c r="A277" s="27" t="s">
        <v>1</v>
      </c>
      <c r="B277" s="28" t="s">
        <v>40</v>
      </c>
      <c r="C277" s="28" t="s">
        <v>41</v>
      </c>
    </row>
    <row r="278" spans="1:3" s="12" customFormat="1" x14ac:dyDescent="0.25">
      <c r="A278" s="29" t="s">
        <v>42</v>
      </c>
      <c r="B278" s="81">
        <f>B280+B282+B283+B286+B287+B288+B289+B290+B281+B284+B285</f>
        <v>13217400.000000002</v>
      </c>
      <c r="C278" s="81">
        <f>C280+C282+C283+C286+C287+C288+C289+C290+C281+C284+C285</f>
        <v>13217400.000000002</v>
      </c>
    </row>
    <row r="279" spans="1:3" s="12" customFormat="1" x14ac:dyDescent="0.25">
      <c r="A279" s="31" t="s">
        <v>4</v>
      </c>
      <c r="B279" s="82"/>
      <c r="C279" s="82"/>
    </row>
    <row r="280" spans="1:3" s="12" customFormat="1" x14ac:dyDescent="0.25">
      <c r="A280" s="33" t="s">
        <v>8</v>
      </c>
      <c r="B280" s="83">
        <v>7970140</v>
      </c>
      <c r="C280" s="83">
        <v>7970140</v>
      </c>
    </row>
    <row r="281" spans="1:3" s="12" customFormat="1" x14ac:dyDescent="0.25">
      <c r="A281" s="33" t="s">
        <v>13</v>
      </c>
      <c r="B281" s="83">
        <v>0</v>
      </c>
      <c r="C281" s="83">
        <v>0</v>
      </c>
    </row>
    <row r="282" spans="1:3" s="12" customFormat="1" x14ac:dyDescent="0.25">
      <c r="A282" s="33" t="s">
        <v>9</v>
      </c>
      <c r="B282" s="83">
        <v>2396960</v>
      </c>
      <c r="C282" s="83">
        <v>2396960</v>
      </c>
    </row>
    <row r="283" spans="1:3" s="12" customFormat="1" x14ac:dyDescent="0.25">
      <c r="A283" s="33" t="s">
        <v>10</v>
      </c>
      <c r="B283" s="83">
        <v>11000</v>
      </c>
      <c r="C283" s="83">
        <v>11000</v>
      </c>
    </row>
    <row r="284" spans="1:3" s="12" customFormat="1" ht="23.25" x14ac:dyDescent="0.25">
      <c r="A284" s="33" t="s">
        <v>14</v>
      </c>
      <c r="B284" s="83">
        <v>0</v>
      </c>
      <c r="C284" s="83">
        <v>0</v>
      </c>
    </row>
    <row r="285" spans="1:3" s="12" customFormat="1" x14ac:dyDescent="0.25">
      <c r="A285" s="13" t="s">
        <v>15</v>
      </c>
      <c r="B285" s="83">
        <v>128170.05</v>
      </c>
      <c r="C285" s="83">
        <v>128170.05</v>
      </c>
    </row>
    <row r="286" spans="1:3" s="12" customFormat="1" x14ac:dyDescent="0.25">
      <c r="A286" s="33" t="s">
        <v>11</v>
      </c>
      <c r="B286" s="83">
        <v>923221.32</v>
      </c>
      <c r="C286" s="83">
        <v>923221.32</v>
      </c>
    </row>
    <row r="287" spans="1:3" s="12" customFormat="1" x14ac:dyDescent="0.25">
      <c r="A287" s="33" t="s">
        <v>12</v>
      </c>
      <c r="B287" s="83">
        <v>1010866.14</v>
      </c>
      <c r="C287" s="83">
        <v>1010866.14</v>
      </c>
    </row>
    <row r="288" spans="1:3" s="12" customFormat="1" x14ac:dyDescent="0.25">
      <c r="A288" s="31" t="s">
        <v>5</v>
      </c>
      <c r="B288" s="83">
        <v>0</v>
      </c>
      <c r="C288" s="83">
        <v>0</v>
      </c>
    </row>
    <row r="289" spans="1:3" s="12" customFormat="1" ht="25.5" x14ac:dyDescent="0.25">
      <c r="A289" s="31" t="s">
        <v>6</v>
      </c>
      <c r="B289" s="83">
        <v>207112.6</v>
      </c>
      <c r="C289" s="83">
        <v>207112.6</v>
      </c>
    </row>
    <row r="290" spans="1:3" s="12" customFormat="1" ht="25.5" x14ac:dyDescent="0.25">
      <c r="A290" s="31" t="s">
        <v>7</v>
      </c>
      <c r="B290" s="83">
        <v>569929.89</v>
      </c>
      <c r="C290" s="83">
        <v>569929.89</v>
      </c>
    </row>
    <row r="291" spans="1:3" s="12" customFormat="1" x14ac:dyDescent="0.25">
      <c r="A291" s="31"/>
      <c r="B291" s="35"/>
      <c r="C291" s="35"/>
    </row>
    <row r="292" spans="1:3" s="12" customFormat="1" x14ac:dyDescent="0.25">
      <c r="A292" s="29" t="s">
        <v>43</v>
      </c>
      <c r="B292" s="81">
        <f>SUM(B294:B303)</f>
        <v>18934500.000000004</v>
      </c>
      <c r="C292" s="81">
        <f>C294+C295+C296+C299+C300+C301+C302+C303+C297+C298</f>
        <v>18934500</v>
      </c>
    </row>
    <row r="293" spans="1:3" s="12" customFormat="1" x14ac:dyDescent="0.25">
      <c r="A293" s="36" t="s">
        <v>4</v>
      </c>
      <c r="B293" s="84"/>
      <c r="C293" s="84"/>
    </row>
    <row r="294" spans="1:3" s="12" customFormat="1" x14ac:dyDescent="0.25">
      <c r="A294" s="13" t="s">
        <v>8</v>
      </c>
      <c r="B294" s="119">
        <v>8960100</v>
      </c>
      <c r="C294" s="119">
        <v>8960099.9999999981</v>
      </c>
    </row>
    <row r="295" spans="1:3" s="12" customFormat="1" x14ac:dyDescent="0.25">
      <c r="A295" s="13" t="s">
        <v>9</v>
      </c>
      <c r="B295" s="119">
        <v>2706756</v>
      </c>
      <c r="C295" s="83">
        <v>2706756</v>
      </c>
    </row>
    <row r="296" spans="1:3" s="12" customFormat="1" x14ac:dyDescent="0.25">
      <c r="A296" s="13" t="s">
        <v>10</v>
      </c>
      <c r="B296" s="119">
        <v>32700</v>
      </c>
      <c r="C296" s="119">
        <v>32700</v>
      </c>
    </row>
    <row r="297" spans="1:3" s="12" customFormat="1" x14ac:dyDescent="0.25">
      <c r="A297" s="13" t="s">
        <v>44</v>
      </c>
      <c r="B297" s="119">
        <v>373200</v>
      </c>
      <c r="C297" s="119">
        <v>373200</v>
      </c>
    </row>
    <row r="298" spans="1:3" s="12" customFormat="1" x14ac:dyDescent="0.25">
      <c r="A298" s="13" t="s">
        <v>15</v>
      </c>
      <c r="B298" s="119">
        <v>894019.77</v>
      </c>
      <c r="C298" s="119">
        <v>894019.77</v>
      </c>
    </row>
    <row r="299" spans="1:3" s="12" customFormat="1" x14ac:dyDescent="0.25">
      <c r="A299" s="13" t="s">
        <v>11</v>
      </c>
      <c r="B299" s="119">
        <v>852767.73</v>
      </c>
      <c r="C299" s="119">
        <v>852767.73</v>
      </c>
    </row>
    <row r="300" spans="1:3" s="12" customFormat="1" x14ac:dyDescent="0.25">
      <c r="A300" s="13" t="s">
        <v>12</v>
      </c>
      <c r="B300" s="119">
        <v>3682138.6</v>
      </c>
      <c r="C300" s="119">
        <v>3682138.6</v>
      </c>
    </row>
    <row r="301" spans="1:3" s="12" customFormat="1" x14ac:dyDescent="0.25">
      <c r="A301" s="10" t="s">
        <v>5</v>
      </c>
      <c r="B301" s="85">
        <f>509000+18300</f>
        <v>527300</v>
      </c>
      <c r="C301" s="85">
        <f>509000+18300</f>
        <v>527300</v>
      </c>
    </row>
    <row r="302" spans="1:3" s="12" customFormat="1" ht="25.5" x14ac:dyDescent="0.25">
      <c r="A302" s="10" t="s">
        <v>6</v>
      </c>
      <c r="B302" s="119">
        <v>130775.6</v>
      </c>
      <c r="C302" s="119">
        <v>130775.6</v>
      </c>
    </row>
    <row r="303" spans="1:3" s="12" customFormat="1" ht="25.5" x14ac:dyDescent="0.25">
      <c r="A303" s="10" t="s">
        <v>7</v>
      </c>
      <c r="B303" s="119">
        <v>774742.3</v>
      </c>
      <c r="C303" s="119">
        <v>774742.3</v>
      </c>
    </row>
    <row r="304" spans="1:3" s="12" customFormat="1" x14ac:dyDescent="0.25">
      <c r="A304" s="14"/>
      <c r="B304" s="41"/>
      <c r="C304" s="41"/>
    </row>
    <row r="305" spans="1:3" s="12" customFormat="1" x14ac:dyDescent="0.25">
      <c r="A305" s="42" t="s">
        <v>45</v>
      </c>
      <c r="B305" s="87">
        <f>SUM(B307:B318)</f>
        <v>68508800</v>
      </c>
      <c r="C305" s="87">
        <f>SUM(C307:C318)</f>
        <v>68508800</v>
      </c>
    </row>
    <row r="306" spans="1:3" s="12" customFormat="1" x14ac:dyDescent="0.25">
      <c r="A306" s="44" t="s">
        <v>4</v>
      </c>
      <c r="B306" s="88"/>
      <c r="C306" s="88"/>
    </row>
    <row r="307" spans="1:3" s="12" customFormat="1" x14ac:dyDescent="0.25">
      <c r="A307" s="46" t="s">
        <v>8</v>
      </c>
      <c r="B307" s="89">
        <v>11264055.26</v>
      </c>
      <c r="C307" s="89">
        <v>11264055.26</v>
      </c>
    </row>
    <row r="308" spans="1:3" s="12" customFormat="1" x14ac:dyDescent="0.25">
      <c r="A308" s="46" t="s">
        <v>9</v>
      </c>
      <c r="B308" s="89">
        <v>3335945.17</v>
      </c>
      <c r="C308" s="89">
        <v>3335945.17</v>
      </c>
    </row>
    <row r="309" spans="1:3" s="12" customFormat="1" x14ac:dyDescent="0.25">
      <c r="A309" s="46" t="s">
        <v>10</v>
      </c>
      <c r="B309" s="89">
        <v>52876.79</v>
      </c>
      <c r="C309" s="89">
        <v>52876.79</v>
      </c>
    </row>
    <row r="310" spans="1:3" s="12" customFormat="1" x14ac:dyDescent="0.25">
      <c r="A310" s="46" t="s">
        <v>44</v>
      </c>
      <c r="B310" s="89">
        <v>27418</v>
      </c>
      <c r="C310" s="89">
        <v>27418</v>
      </c>
    </row>
    <row r="311" spans="1:3" s="12" customFormat="1" x14ac:dyDescent="0.25">
      <c r="A311" s="46" t="s">
        <v>15</v>
      </c>
      <c r="B311" s="89">
        <v>104065.99</v>
      </c>
      <c r="C311" s="89">
        <v>104065.99</v>
      </c>
    </row>
    <row r="312" spans="1:3" s="12" customFormat="1" x14ac:dyDescent="0.25">
      <c r="A312" s="46" t="s">
        <v>11</v>
      </c>
      <c r="B312" s="89">
        <v>1372106.23</v>
      </c>
      <c r="C312" s="89">
        <v>1372106.23</v>
      </c>
    </row>
    <row r="313" spans="1:3" s="12" customFormat="1" x14ac:dyDescent="0.25">
      <c r="A313" s="46" t="s">
        <v>12</v>
      </c>
      <c r="B313" s="89">
        <v>42891306.5</v>
      </c>
      <c r="C313" s="89">
        <v>42891306.5</v>
      </c>
    </row>
    <row r="314" spans="1:3" s="12" customFormat="1" x14ac:dyDescent="0.25">
      <c r="A314" s="48" t="s">
        <v>5</v>
      </c>
      <c r="B314" s="89">
        <v>31228</v>
      </c>
      <c r="C314" s="89">
        <v>31228</v>
      </c>
    </row>
    <row r="315" spans="1:3" s="12" customFormat="1" ht="25.5" x14ac:dyDescent="0.25">
      <c r="A315" s="48" t="s">
        <v>6</v>
      </c>
      <c r="B315" s="89">
        <v>7088183.4000000004</v>
      </c>
      <c r="C315" s="89">
        <v>7088183.4000000004</v>
      </c>
    </row>
    <row r="316" spans="1:3" s="12" customFormat="1" ht="25.5" x14ac:dyDescent="0.25">
      <c r="A316" s="48" t="s">
        <v>7</v>
      </c>
      <c r="B316" s="89">
        <v>2330325.66</v>
      </c>
      <c r="C316" s="89">
        <v>2330325.66</v>
      </c>
    </row>
    <row r="317" spans="1:3" s="12" customFormat="1" x14ac:dyDescent="0.25">
      <c r="A317" s="49" t="s">
        <v>47</v>
      </c>
      <c r="B317" s="89">
        <v>11289</v>
      </c>
      <c r="C317" s="89">
        <v>11289</v>
      </c>
    </row>
    <row r="318" spans="1:3" s="12" customFormat="1" x14ac:dyDescent="0.25">
      <c r="A318" s="14"/>
      <c r="B318" s="86"/>
      <c r="C318" s="86"/>
    </row>
    <row r="319" spans="1:3" s="12" customFormat="1" x14ac:dyDescent="0.25">
      <c r="A319" s="3" t="s">
        <v>46</v>
      </c>
      <c r="B319" s="43">
        <f>SUM(B321:B331)</f>
        <v>8072000</v>
      </c>
      <c r="C319" s="43">
        <f>SUM(C321:C331)</f>
        <v>8071999.9988399995</v>
      </c>
    </row>
    <row r="320" spans="1:3" s="12" customFormat="1" x14ac:dyDescent="0.25">
      <c r="A320" s="10" t="s">
        <v>4</v>
      </c>
      <c r="B320" s="50"/>
      <c r="C320" s="50"/>
    </row>
    <row r="321" spans="1:3" s="12" customFormat="1" x14ac:dyDescent="0.25">
      <c r="A321" s="13" t="s">
        <v>8</v>
      </c>
      <c r="B321" s="51">
        <v>4130046</v>
      </c>
      <c r="C321" s="51">
        <v>4455620.17</v>
      </c>
    </row>
    <row r="322" spans="1:3" s="12" customFormat="1" x14ac:dyDescent="0.25">
      <c r="A322" s="13" t="s">
        <v>47</v>
      </c>
      <c r="B322" s="51">
        <v>75600</v>
      </c>
      <c r="C322" s="51">
        <v>11300</v>
      </c>
    </row>
    <row r="323" spans="1:3" s="12" customFormat="1" x14ac:dyDescent="0.25">
      <c r="A323" s="13" t="s">
        <v>9</v>
      </c>
      <c r="B323" s="51">
        <v>1247274</v>
      </c>
      <c r="C323" s="51">
        <v>1337141.2888400001</v>
      </c>
    </row>
    <row r="324" spans="1:3" s="12" customFormat="1" x14ac:dyDescent="0.25">
      <c r="A324" s="13" t="s">
        <v>10</v>
      </c>
      <c r="B324" s="51">
        <v>50000</v>
      </c>
      <c r="C324" s="51">
        <v>50000</v>
      </c>
    </row>
    <row r="325" spans="1:3" s="12" customFormat="1" x14ac:dyDescent="0.25">
      <c r="A325" s="13" t="s">
        <v>44</v>
      </c>
      <c r="B325" s="51"/>
      <c r="C325" s="51">
        <v>0</v>
      </c>
    </row>
    <row r="326" spans="1:3" s="12" customFormat="1" x14ac:dyDescent="0.25">
      <c r="A326" s="13" t="s">
        <v>15</v>
      </c>
      <c r="B326" s="51">
        <v>140000</v>
      </c>
      <c r="C326" s="51">
        <v>68834.289999999994</v>
      </c>
    </row>
    <row r="327" spans="1:3" s="12" customFormat="1" x14ac:dyDescent="0.25">
      <c r="A327" s="13" t="s">
        <v>11</v>
      </c>
      <c r="B327" s="51">
        <v>402000</v>
      </c>
      <c r="C327" s="51">
        <v>400084.42999999993</v>
      </c>
    </row>
    <row r="328" spans="1:3" s="12" customFormat="1" x14ac:dyDescent="0.25">
      <c r="A328" s="13" t="s">
        <v>12</v>
      </c>
      <c r="B328" s="51">
        <v>1125795</v>
      </c>
      <c r="C328" s="51">
        <v>1164257</v>
      </c>
    </row>
    <row r="329" spans="1:3" s="12" customFormat="1" x14ac:dyDescent="0.25">
      <c r="A329" s="10" t="s">
        <v>5</v>
      </c>
      <c r="B329" s="51"/>
      <c r="C329" s="51">
        <v>0</v>
      </c>
    </row>
    <row r="330" spans="1:3" s="12" customFormat="1" ht="25.5" x14ac:dyDescent="0.25">
      <c r="A330" s="10" t="s">
        <v>6</v>
      </c>
      <c r="B330" s="51">
        <v>831745</v>
      </c>
      <c r="C330" s="51">
        <v>478255.32</v>
      </c>
    </row>
    <row r="331" spans="1:3" s="12" customFormat="1" ht="25.5" x14ac:dyDescent="0.25">
      <c r="A331" s="10" t="s">
        <v>7</v>
      </c>
      <c r="B331" s="51">
        <v>69540</v>
      </c>
      <c r="C331" s="51">
        <v>106507.5</v>
      </c>
    </row>
    <row r="332" spans="1:3" s="12" customFormat="1" x14ac:dyDescent="0.25">
      <c r="A332" s="52"/>
      <c r="B332" s="53"/>
      <c r="C332" s="53"/>
    </row>
    <row r="333" spans="1:3" s="12" customFormat="1" x14ac:dyDescent="0.25">
      <c r="A333" s="29" t="s">
        <v>48</v>
      </c>
      <c r="B333" s="43">
        <f>SUM(B335:B345)</f>
        <v>14449200</v>
      </c>
      <c r="C333" s="43">
        <f>SUM(C335:C345)</f>
        <v>14449200</v>
      </c>
    </row>
    <row r="334" spans="1:3" s="12" customFormat="1" x14ac:dyDescent="0.25">
      <c r="A334" s="55" t="s">
        <v>4</v>
      </c>
      <c r="B334" s="90"/>
      <c r="C334" s="90"/>
    </row>
    <row r="335" spans="1:3" s="12" customFormat="1" x14ac:dyDescent="0.25">
      <c r="A335" s="56" t="s">
        <v>8</v>
      </c>
      <c r="B335" s="51">
        <v>7125307.4199999999</v>
      </c>
      <c r="C335" s="51">
        <v>7125307.4199999999</v>
      </c>
    </row>
    <row r="336" spans="1:3" s="12" customFormat="1" x14ac:dyDescent="0.25">
      <c r="A336" s="13" t="s">
        <v>47</v>
      </c>
      <c r="B336" s="51">
        <v>214675</v>
      </c>
      <c r="C336" s="51">
        <v>214675</v>
      </c>
    </row>
    <row r="337" spans="1:3" s="12" customFormat="1" x14ac:dyDescent="0.25">
      <c r="A337" s="13" t="s">
        <v>9</v>
      </c>
      <c r="B337" s="51">
        <v>2126389.06</v>
      </c>
      <c r="C337" s="51">
        <v>2126389.06</v>
      </c>
    </row>
    <row r="338" spans="1:3" s="12" customFormat="1" x14ac:dyDescent="0.25">
      <c r="A338" s="13" t="s">
        <v>10</v>
      </c>
      <c r="B338" s="51">
        <v>57011.29</v>
      </c>
      <c r="C338" s="51">
        <v>57011.29</v>
      </c>
    </row>
    <row r="339" spans="1:3" s="12" customFormat="1" x14ac:dyDescent="0.25">
      <c r="A339" s="13" t="s">
        <v>44</v>
      </c>
      <c r="B339" s="51"/>
      <c r="C339" s="51"/>
    </row>
    <row r="340" spans="1:3" s="12" customFormat="1" x14ac:dyDescent="0.25">
      <c r="A340" s="13" t="s">
        <v>15</v>
      </c>
      <c r="B340" s="51">
        <v>336627.74</v>
      </c>
      <c r="C340" s="51">
        <v>336627.74</v>
      </c>
    </row>
    <row r="341" spans="1:3" s="12" customFormat="1" x14ac:dyDescent="0.25">
      <c r="A341" s="13" t="s">
        <v>11</v>
      </c>
      <c r="B341" s="51">
        <v>1623203.07</v>
      </c>
      <c r="C341" s="51">
        <v>1623203.07</v>
      </c>
    </row>
    <row r="342" spans="1:3" s="12" customFormat="1" x14ac:dyDescent="0.25">
      <c r="A342" s="57" t="s">
        <v>12</v>
      </c>
      <c r="B342" s="51">
        <v>429383.19</v>
      </c>
      <c r="C342" s="51">
        <v>429383.19</v>
      </c>
    </row>
    <row r="343" spans="1:3" s="12" customFormat="1" x14ac:dyDescent="0.25">
      <c r="A343" s="10" t="s">
        <v>5</v>
      </c>
      <c r="B343" s="51">
        <v>2542</v>
      </c>
      <c r="C343" s="51">
        <v>2542</v>
      </c>
    </row>
    <row r="344" spans="1:3" s="12" customFormat="1" ht="25.5" x14ac:dyDescent="0.25">
      <c r="A344" s="10" t="s">
        <v>6</v>
      </c>
      <c r="B344" s="51">
        <v>1713753.66</v>
      </c>
      <c r="C344" s="51">
        <v>1713753.66</v>
      </c>
    </row>
    <row r="345" spans="1:3" s="12" customFormat="1" ht="25.5" x14ac:dyDescent="0.25">
      <c r="A345" s="10" t="s">
        <v>7</v>
      </c>
      <c r="B345" s="51">
        <v>820307.57</v>
      </c>
      <c r="C345" s="51">
        <v>820307.57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8"/>
  <sheetViews>
    <sheetView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217" width="9.140625" style="7"/>
    <col min="218" max="218" width="20.140625" style="7" customWidth="1"/>
    <col min="219" max="219" width="4" style="7" customWidth="1"/>
    <col min="220" max="220" width="19.5703125" style="7" customWidth="1"/>
    <col min="221" max="228" width="11" style="7" customWidth="1"/>
    <col min="229" max="473" width="9.140625" style="7"/>
    <col min="474" max="474" width="20.140625" style="7" customWidth="1"/>
    <col min="475" max="475" width="4" style="7" customWidth="1"/>
    <col min="476" max="476" width="19.5703125" style="7" customWidth="1"/>
    <col min="477" max="484" width="11" style="7" customWidth="1"/>
    <col min="485" max="729" width="9.140625" style="7"/>
    <col min="730" max="730" width="20.140625" style="7" customWidth="1"/>
    <col min="731" max="731" width="4" style="7" customWidth="1"/>
    <col min="732" max="732" width="19.5703125" style="7" customWidth="1"/>
    <col min="733" max="740" width="11" style="7" customWidth="1"/>
    <col min="741" max="985" width="9.140625" style="7"/>
    <col min="986" max="986" width="20.140625" style="7" customWidth="1"/>
    <col min="987" max="987" width="4" style="7" customWidth="1"/>
    <col min="988" max="988" width="19.5703125" style="7" customWidth="1"/>
    <col min="989" max="996" width="11" style="7" customWidth="1"/>
    <col min="997" max="1241" width="9.140625" style="7"/>
    <col min="1242" max="1242" width="20.140625" style="7" customWidth="1"/>
    <col min="1243" max="1243" width="4" style="7" customWidth="1"/>
    <col min="1244" max="1244" width="19.5703125" style="7" customWidth="1"/>
    <col min="1245" max="1252" width="11" style="7" customWidth="1"/>
    <col min="1253" max="1497" width="9.140625" style="7"/>
    <col min="1498" max="1498" width="20.140625" style="7" customWidth="1"/>
    <col min="1499" max="1499" width="4" style="7" customWidth="1"/>
    <col min="1500" max="1500" width="19.5703125" style="7" customWidth="1"/>
    <col min="1501" max="1508" width="11" style="7" customWidth="1"/>
    <col min="1509" max="1753" width="9.140625" style="7"/>
    <col min="1754" max="1754" width="20.140625" style="7" customWidth="1"/>
    <col min="1755" max="1755" width="4" style="7" customWidth="1"/>
    <col min="1756" max="1756" width="19.5703125" style="7" customWidth="1"/>
    <col min="1757" max="1764" width="11" style="7" customWidth="1"/>
    <col min="1765" max="2009" width="9.140625" style="7"/>
    <col min="2010" max="2010" width="20.140625" style="7" customWidth="1"/>
    <col min="2011" max="2011" width="4" style="7" customWidth="1"/>
    <col min="2012" max="2012" width="19.5703125" style="7" customWidth="1"/>
    <col min="2013" max="2020" width="11" style="7" customWidth="1"/>
    <col min="2021" max="2265" width="9.140625" style="7"/>
    <col min="2266" max="2266" width="20.140625" style="7" customWidth="1"/>
    <col min="2267" max="2267" width="4" style="7" customWidth="1"/>
    <col min="2268" max="2268" width="19.5703125" style="7" customWidth="1"/>
    <col min="2269" max="2276" width="11" style="7" customWidth="1"/>
    <col min="2277" max="2521" width="9.140625" style="7"/>
    <col min="2522" max="2522" width="20.140625" style="7" customWidth="1"/>
    <col min="2523" max="2523" width="4" style="7" customWidth="1"/>
    <col min="2524" max="2524" width="19.5703125" style="7" customWidth="1"/>
    <col min="2525" max="2532" width="11" style="7" customWidth="1"/>
    <col min="2533" max="2777" width="9.140625" style="7"/>
    <col min="2778" max="2778" width="20.140625" style="7" customWidth="1"/>
    <col min="2779" max="2779" width="4" style="7" customWidth="1"/>
    <col min="2780" max="2780" width="19.5703125" style="7" customWidth="1"/>
    <col min="2781" max="2788" width="11" style="7" customWidth="1"/>
    <col min="2789" max="3033" width="9.140625" style="7"/>
    <col min="3034" max="3034" width="20.140625" style="7" customWidth="1"/>
    <col min="3035" max="3035" width="4" style="7" customWidth="1"/>
    <col min="3036" max="3036" width="19.5703125" style="7" customWidth="1"/>
    <col min="3037" max="3044" width="11" style="7" customWidth="1"/>
    <col min="3045" max="3289" width="9.140625" style="7"/>
    <col min="3290" max="3290" width="20.140625" style="7" customWidth="1"/>
    <col min="3291" max="3291" width="4" style="7" customWidth="1"/>
    <col min="3292" max="3292" width="19.5703125" style="7" customWidth="1"/>
    <col min="3293" max="3300" width="11" style="7" customWidth="1"/>
    <col min="3301" max="3545" width="9.140625" style="7"/>
    <col min="3546" max="3546" width="20.140625" style="7" customWidth="1"/>
    <col min="3547" max="3547" width="4" style="7" customWidth="1"/>
    <col min="3548" max="3548" width="19.5703125" style="7" customWidth="1"/>
    <col min="3549" max="3556" width="11" style="7" customWidth="1"/>
    <col min="3557" max="3801" width="9.140625" style="7"/>
    <col min="3802" max="3802" width="20.140625" style="7" customWidth="1"/>
    <col min="3803" max="3803" width="4" style="7" customWidth="1"/>
    <col min="3804" max="3804" width="19.5703125" style="7" customWidth="1"/>
    <col min="3805" max="3812" width="11" style="7" customWidth="1"/>
    <col min="3813" max="4057" width="9.140625" style="7"/>
    <col min="4058" max="4058" width="20.140625" style="7" customWidth="1"/>
    <col min="4059" max="4059" width="4" style="7" customWidth="1"/>
    <col min="4060" max="4060" width="19.5703125" style="7" customWidth="1"/>
    <col min="4061" max="4068" width="11" style="7" customWidth="1"/>
    <col min="4069" max="4313" width="9.140625" style="7"/>
    <col min="4314" max="4314" width="20.140625" style="7" customWidth="1"/>
    <col min="4315" max="4315" width="4" style="7" customWidth="1"/>
    <col min="4316" max="4316" width="19.5703125" style="7" customWidth="1"/>
    <col min="4317" max="4324" width="11" style="7" customWidth="1"/>
    <col min="4325" max="4569" width="9.140625" style="7"/>
    <col min="4570" max="4570" width="20.140625" style="7" customWidth="1"/>
    <col min="4571" max="4571" width="4" style="7" customWidth="1"/>
    <col min="4572" max="4572" width="19.5703125" style="7" customWidth="1"/>
    <col min="4573" max="4580" width="11" style="7" customWidth="1"/>
    <col min="4581" max="4825" width="9.140625" style="7"/>
    <col min="4826" max="4826" width="20.140625" style="7" customWidth="1"/>
    <col min="4827" max="4827" width="4" style="7" customWidth="1"/>
    <col min="4828" max="4828" width="19.5703125" style="7" customWidth="1"/>
    <col min="4829" max="4836" width="11" style="7" customWidth="1"/>
    <col min="4837" max="5081" width="9.140625" style="7"/>
    <col min="5082" max="5082" width="20.140625" style="7" customWidth="1"/>
    <col min="5083" max="5083" width="4" style="7" customWidth="1"/>
    <col min="5084" max="5084" width="19.5703125" style="7" customWidth="1"/>
    <col min="5085" max="5092" width="11" style="7" customWidth="1"/>
    <col min="5093" max="5337" width="9.140625" style="7"/>
    <col min="5338" max="5338" width="20.140625" style="7" customWidth="1"/>
    <col min="5339" max="5339" width="4" style="7" customWidth="1"/>
    <col min="5340" max="5340" width="19.5703125" style="7" customWidth="1"/>
    <col min="5341" max="5348" width="11" style="7" customWidth="1"/>
    <col min="5349" max="5593" width="9.140625" style="7"/>
    <col min="5594" max="5594" width="20.140625" style="7" customWidth="1"/>
    <col min="5595" max="5595" width="4" style="7" customWidth="1"/>
    <col min="5596" max="5596" width="19.5703125" style="7" customWidth="1"/>
    <col min="5597" max="5604" width="11" style="7" customWidth="1"/>
    <col min="5605" max="5849" width="9.140625" style="7"/>
    <col min="5850" max="5850" width="20.140625" style="7" customWidth="1"/>
    <col min="5851" max="5851" width="4" style="7" customWidth="1"/>
    <col min="5852" max="5852" width="19.5703125" style="7" customWidth="1"/>
    <col min="5853" max="5860" width="11" style="7" customWidth="1"/>
    <col min="5861" max="6105" width="9.140625" style="7"/>
    <col min="6106" max="6106" width="20.140625" style="7" customWidth="1"/>
    <col min="6107" max="6107" width="4" style="7" customWidth="1"/>
    <col min="6108" max="6108" width="19.5703125" style="7" customWidth="1"/>
    <col min="6109" max="6116" width="11" style="7" customWidth="1"/>
    <col min="6117" max="6361" width="9.140625" style="7"/>
    <col min="6362" max="6362" width="20.140625" style="7" customWidth="1"/>
    <col min="6363" max="6363" width="4" style="7" customWidth="1"/>
    <col min="6364" max="6364" width="19.5703125" style="7" customWidth="1"/>
    <col min="6365" max="6372" width="11" style="7" customWidth="1"/>
    <col min="6373" max="6617" width="9.140625" style="7"/>
    <col min="6618" max="6618" width="20.140625" style="7" customWidth="1"/>
    <col min="6619" max="6619" width="4" style="7" customWidth="1"/>
    <col min="6620" max="6620" width="19.5703125" style="7" customWidth="1"/>
    <col min="6621" max="6628" width="11" style="7" customWidth="1"/>
    <col min="6629" max="6873" width="9.140625" style="7"/>
    <col min="6874" max="6874" width="20.140625" style="7" customWidth="1"/>
    <col min="6875" max="6875" width="4" style="7" customWidth="1"/>
    <col min="6876" max="6876" width="19.5703125" style="7" customWidth="1"/>
    <col min="6877" max="6884" width="11" style="7" customWidth="1"/>
    <col min="6885" max="7129" width="9.140625" style="7"/>
    <col min="7130" max="7130" width="20.140625" style="7" customWidth="1"/>
    <col min="7131" max="7131" width="4" style="7" customWidth="1"/>
    <col min="7132" max="7132" width="19.5703125" style="7" customWidth="1"/>
    <col min="7133" max="7140" width="11" style="7" customWidth="1"/>
    <col min="7141" max="7385" width="9.140625" style="7"/>
    <col min="7386" max="7386" width="20.140625" style="7" customWidth="1"/>
    <col min="7387" max="7387" width="4" style="7" customWidth="1"/>
    <col min="7388" max="7388" width="19.5703125" style="7" customWidth="1"/>
    <col min="7389" max="7396" width="11" style="7" customWidth="1"/>
    <col min="7397" max="7641" width="9.140625" style="7"/>
    <col min="7642" max="7642" width="20.140625" style="7" customWidth="1"/>
    <col min="7643" max="7643" width="4" style="7" customWidth="1"/>
    <col min="7644" max="7644" width="19.5703125" style="7" customWidth="1"/>
    <col min="7645" max="7652" width="11" style="7" customWidth="1"/>
    <col min="7653" max="7897" width="9.140625" style="7"/>
    <col min="7898" max="7898" width="20.140625" style="7" customWidth="1"/>
    <col min="7899" max="7899" width="4" style="7" customWidth="1"/>
    <col min="7900" max="7900" width="19.5703125" style="7" customWidth="1"/>
    <col min="7901" max="7908" width="11" style="7" customWidth="1"/>
    <col min="7909" max="8153" width="9.140625" style="7"/>
    <col min="8154" max="8154" width="20.140625" style="7" customWidth="1"/>
    <col min="8155" max="8155" width="4" style="7" customWidth="1"/>
    <col min="8156" max="8156" width="19.5703125" style="7" customWidth="1"/>
    <col min="8157" max="8164" width="11" style="7" customWidth="1"/>
    <col min="8165" max="8409" width="9.140625" style="7"/>
    <col min="8410" max="8410" width="20.140625" style="7" customWidth="1"/>
    <col min="8411" max="8411" width="4" style="7" customWidth="1"/>
    <col min="8412" max="8412" width="19.5703125" style="7" customWidth="1"/>
    <col min="8413" max="8420" width="11" style="7" customWidth="1"/>
    <col min="8421" max="8665" width="9.140625" style="7"/>
    <col min="8666" max="8666" width="20.140625" style="7" customWidth="1"/>
    <col min="8667" max="8667" width="4" style="7" customWidth="1"/>
    <col min="8668" max="8668" width="19.5703125" style="7" customWidth="1"/>
    <col min="8669" max="8676" width="11" style="7" customWidth="1"/>
    <col min="8677" max="8921" width="9.140625" style="7"/>
    <col min="8922" max="8922" width="20.140625" style="7" customWidth="1"/>
    <col min="8923" max="8923" width="4" style="7" customWidth="1"/>
    <col min="8924" max="8924" width="19.5703125" style="7" customWidth="1"/>
    <col min="8925" max="8932" width="11" style="7" customWidth="1"/>
    <col min="8933" max="9177" width="9.140625" style="7"/>
    <col min="9178" max="9178" width="20.140625" style="7" customWidth="1"/>
    <col min="9179" max="9179" width="4" style="7" customWidth="1"/>
    <col min="9180" max="9180" width="19.5703125" style="7" customWidth="1"/>
    <col min="9181" max="9188" width="11" style="7" customWidth="1"/>
    <col min="9189" max="9433" width="9.140625" style="7"/>
    <col min="9434" max="9434" width="20.140625" style="7" customWidth="1"/>
    <col min="9435" max="9435" width="4" style="7" customWidth="1"/>
    <col min="9436" max="9436" width="19.5703125" style="7" customWidth="1"/>
    <col min="9437" max="9444" width="11" style="7" customWidth="1"/>
    <col min="9445" max="9689" width="9.140625" style="7"/>
    <col min="9690" max="9690" width="20.140625" style="7" customWidth="1"/>
    <col min="9691" max="9691" width="4" style="7" customWidth="1"/>
    <col min="9692" max="9692" width="19.5703125" style="7" customWidth="1"/>
    <col min="9693" max="9700" width="11" style="7" customWidth="1"/>
    <col min="9701" max="9945" width="9.140625" style="7"/>
    <col min="9946" max="9946" width="20.140625" style="7" customWidth="1"/>
    <col min="9947" max="9947" width="4" style="7" customWidth="1"/>
    <col min="9948" max="9948" width="19.5703125" style="7" customWidth="1"/>
    <col min="9949" max="9956" width="11" style="7" customWidth="1"/>
    <col min="9957" max="10201" width="9.140625" style="7"/>
    <col min="10202" max="10202" width="20.140625" style="7" customWidth="1"/>
    <col min="10203" max="10203" width="4" style="7" customWidth="1"/>
    <col min="10204" max="10204" width="19.5703125" style="7" customWidth="1"/>
    <col min="10205" max="10212" width="11" style="7" customWidth="1"/>
    <col min="10213" max="10457" width="9.140625" style="7"/>
    <col min="10458" max="10458" width="20.140625" style="7" customWidth="1"/>
    <col min="10459" max="10459" width="4" style="7" customWidth="1"/>
    <col min="10460" max="10460" width="19.5703125" style="7" customWidth="1"/>
    <col min="10461" max="10468" width="11" style="7" customWidth="1"/>
    <col min="10469" max="10713" width="9.140625" style="7"/>
    <col min="10714" max="10714" width="20.140625" style="7" customWidth="1"/>
    <col min="10715" max="10715" width="4" style="7" customWidth="1"/>
    <col min="10716" max="10716" width="19.5703125" style="7" customWidth="1"/>
    <col min="10717" max="10724" width="11" style="7" customWidth="1"/>
    <col min="10725" max="10969" width="9.140625" style="7"/>
    <col min="10970" max="10970" width="20.140625" style="7" customWidth="1"/>
    <col min="10971" max="10971" width="4" style="7" customWidth="1"/>
    <col min="10972" max="10972" width="19.5703125" style="7" customWidth="1"/>
    <col min="10973" max="10980" width="11" style="7" customWidth="1"/>
    <col min="10981" max="11225" width="9.140625" style="7"/>
    <col min="11226" max="11226" width="20.140625" style="7" customWidth="1"/>
    <col min="11227" max="11227" width="4" style="7" customWidth="1"/>
    <col min="11228" max="11228" width="19.5703125" style="7" customWidth="1"/>
    <col min="11229" max="11236" width="11" style="7" customWidth="1"/>
    <col min="11237" max="11481" width="9.140625" style="7"/>
    <col min="11482" max="11482" width="20.140625" style="7" customWidth="1"/>
    <col min="11483" max="11483" width="4" style="7" customWidth="1"/>
    <col min="11484" max="11484" width="19.5703125" style="7" customWidth="1"/>
    <col min="11485" max="11492" width="11" style="7" customWidth="1"/>
    <col min="11493" max="11737" width="9.140625" style="7"/>
    <col min="11738" max="11738" width="20.140625" style="7" customWidth="1"/>
    <col min="11739" max="11739" width="4" style="7" customWidth="1"/>
    <col min="11740" max="11740" width="19.5703125" style="7" customWidth="1"/>
    <col min="11741" max="11748" width="11" style="7" customWidth="1"/>
    <col min="11749" max="11993" width="9.140625" style="7"/>
    <col min="11994" max="11994" width="20.140625" style="7" customWidth="1"/>
    <col min="11995" max="11995" width="4" style="7" customWidth="1"/>
    <col min="11996" max="11996" width="19.5703125" style="7" customWidth="1"/>
    <col min="11997" max="12004" width="11" style="7" customWidth="1"/>
    <col min="12005" max="12249" width="9.140625" style="7"/>
    <col min="12250" max="12250" width="20.140625" style="7" customWidth="1"/>
    <col min="12251" max="12251" width="4" style="7" customWidth="1"/>
    <col min="12252" max="12252" width="19.5703125" style="7" customWidth="1"/>
    <col min="12253" max="12260" width="11" style="7" customWidth="1"/>
    <col min="12261" max="12505" width="9.140625" style="7"/>
    <col min="12506" max="12506" width="20.140625" style="7" customWidth="1"/>
    <col min="12507" max="12507" width="4" style="7" customWidth="1"/>
    <col min="12508" max="12508" width="19.5703125" style="7" customWidth="1"/>
    <col min="12509" max="12516" width="11" style="7" customWidth="1"/>
    <col min="12517" max="12761" width="9.140625" style="7"/>
    <col min="12762" max="12762" width="20.140625" style="7" customWidth="1"/>
    <col min="12763" max="12763" width="4" style="7" customWidth="1"/>
    <col min="12764" max="12764" width="19.5703125" style="7" customWidth="1"/>
    <col min="12765" max="12772" width="11" style="7" customWidth="1"/>
    <col min="12773" max="13017" width="9.140625" style="7"/>
    <col min="13018" max="13018" width="20.140625" style="7" customWidth="1"/>
    <col min="13019" max="13019" width="4" style="7" customWidth="1"/>
    <col min="13020" max="13020" width="19.5703125" style="7" customWidth="1"/>
    <col min="13021" max="13028" width="11" style="7" customWidth="1"/>
    <col min="13029" max="13273" width="9.140625" style="7"/>
    <col min="13274" max="13274" width="20.140625" style="7" customWidth="1"/>
    <col min="13275" max="13275" width="4" style="7" customWidth="1"/>
    <col min="13276" max="13276" width="19.5703125" style="7" customWidth="1"/>
    <col min="13277" max="13284" width="11" style="7" customWidth="1"/>
    <col min="13285" max="13529" width="9.140625" style="7"/>
    <col min="13530" max="13530" width="20.140625" style="7" customWidth="1"/>
    <col min="13531" max="13531" width="4" style="7" customWidth="1"/>
    <col min="13532" max="13532" width="19.5703125" style="7" customWidth="1"/>
    <col min="13533" max="13540" width="11" style="7" customWidth="1"/>
    <col min="13541" max="13785" width="9.140625" style="7"/>
    <col min="13786" max="13786" width="20.140625" style="7" customWidth="1"/>
    <col min="13787" max="13787" width="4" style="7" customWidth="1"/>
    <col min="13788" max="13788" width="19.5703125" style="7" customWidth="1"/>
    <col min="13789" max="13796" width="11" style="7" customWidth="1"/>
    <col min="13797" max="14041" width="9.140625" style="7"/>
    <col min="14042" max="14042" width="20.140625" style="7" customWidth="1"/>
    <col min="14043" max="14043" width="4" style="7" customWidth="1"/>
    <col min="14044" max="14044" width="19.5703125" style="7" customWidth="1"/>
    <col min="14045" max="14052" width="11" style="7" customWidth="1"/>
    <col min="14053" max="14297" width="9.140625" style="7"/>
    <col min="14298" max="14298" width="20.140625" style="7" customWidth="1"/>
    <col min="14299" max="14299" width="4" style="7" customWidth="1"/>
    <col min="14300" max="14300" width="19.5703125" style="7" customWidth="1"/>
    <col min="14301" max="14308" width="11" style="7" customWidth="1"/>
    <col min="14309" max="14553" width="9.140625" style="7"/>
    <col min="14554" max="14554" width="20.140625" style="7" customWidth="1"/>
    <col min="14555" max="14555" width="4" style="7" customWidth="1"/>
    <col min="14556" max="14556" width="19.5703125" style="7" customWidth="1"/>
    <col min="14557" max="14564" width="11" style="7" customWidth="1"/>
    <col min="14565" max="14809" width="9.140625" style="7"/>
    <col min="14810" max="14810" width="20.140625" style="7" customWidth="1"/>
    <col min="14811" max="14811" width="4" style="7" customWidth="1"/>
    <col min="14812" max="14812" width="19.5703125" style="7" customWidth="1"/>
    <col min="14813" max="14820" width="11" style="7" customWidth="1"/>
    <col min="14821" max="15065" width="9.140625" style="7"/>
    <col min="15066" max="15066" width="20.140625" style="7" customWidth="1"/>
    <col min="15067" max="15067" width="4" style="7" customWidth="1"/>
    <col min="15068" max="15068" width="19.5703125" style="7" customWidth="1"/>
    <col min="15069" max="15076" width="11" style="7" customWidth="1"/>
    <col min="15077" max="15321" width="9.140625" style="7"/>
    <col min="15322" max="15322" width="20.140625" style="7" customWidth="1"/>
    <col min="15323" max="15323" width="4" style="7" customWidth="1"/>
    <col min="15324" max="15324" width="19.5703125" style="7" customWidth="1"/>
    <col min="15325" max="15332" width="11" style="7" customWidth="1"/>
    <col min="15333" max="15577" width="9.140625" style="7"/>
    <col min="15578" max="15578" width="20.140625" style="7" customWidth="1"/>
    <col min="15579" max="15579" width="4" style="7" customWidth="1"/>
    <col min="15580" max="15580" width="19.5703125" style="7" customWidth="1"/>
    <col min="15581" max="15588" width="11" style="7" customWidth="1"/>
    <col min="15589" max="15833" width="9.140625" style="7"/>
    <col min="15834" max="15834" width="20.140625" style="7" customWidth="1"/>
    <col min="15835" max="15835" width="4" style="7" customWidth="1"/>
    <col min="15836" max="15836" width="19.5703125" style="7" customWidth="1"/>
    <col min="15837" max="15844" width="11" style="7" customWidth="1"/>
    <col min="15845" max="16089" width="9.140625" style="7"/>
    <col min="16090" max="16090" width="20.140625" style="7" customWidth="1"/>
    <col min="16091" max="16091" width="4" style="7" customWidth="1"/>
    <col min="16092" max="16092" width="19.5703125" style="7" customWidth="1"/>
    <col min="16093" max="16100" width="11" style="7" customWidth="1"/>
    <col min="16101" max="16384" width="9.140625" style="7"/>
  </cols>
  <sheetData>
    <row r="1" spans="1:3" ht="30" customHeight="1" x14ac:dyDescent="0.25">
      <c r="A1" s="641" t="s">
        <v>57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108">
        <f>SUM(B7:B18)</f>
        <v>33684500</v>
      </c>
      <c r="C5" s="108">
        <f>SUM(C7:C18)</f>
        <v>1073748.79</v>
      </c>
    </row>
    <row r="6" spans="1:3" s="12" customFormat="1" x14ac:dyDescent="0.25">
      <c r="A6" s="10" t="s">
        <v>4</v>
      </c>
      <c r="B6" s="74"/>
      <c r="C6" s="74"/>
    </row>
    <row r="7" spans="1:3" s="12" customFormat="1" x14ac:dyDescent="0.25">
      <c r="A7" s="13" t="s">
        <v>8</v>
      </c>
      <c r="B7" s="127">
        <v>21512059</v>
      </c>
      <c r="C7" s="127">
        <v>797016.36</v>
      </c>
    </row>
    <row r="8" spans="1:3" s="12" customFormat="1" x14ac:dyDescent="0.25">
      <c r="A8" s="13" t="s">
        <v>13</v>
      </c>
      <c r="B8" s="127"/>
      <c r="C8" s="127"/>
    </row>
    <row r="9" spans="1:3" s="12" customFormat="1" x14ac:dyDescent="0.25">
      <c r="A9" s="13" t="s">
        <v>9</v>
      </c>
      <c r="B9" s="127">
        <v>6496641</v>
      </c>
      <c r="C9" s="127">
        <v>237056.43</v>
      </c>
    </row>
    <row r="10" spans="1:3" s="12" customFormat="1" x14ac:dyDescent="0.25">
      <c r="A10" s="13" t="s">
        <v>10</v>
      </c>
      <c r="B10" s="127"/>
      <c r="C10" s="127">
        <v>0</v>
      </c>
    </row>
    <row r="11" spans="1:3" s="12" customFormat="1" x14ac:dyDescent="0.25">
      <c r="A11" s="13" t="s">
        <v>15</v>
      </c>
      <c r="B11" s="127"/>
      <c r="C11" s="127">
        <v>0</v>
      </c>
    </row>
    <row r="12" spans="1:3" s="12" customFormat="1" ht="23.25" x14ac:dyDescent="0.25">
      <c r="A12" s="13" t="s">
        <v>14</v>
      </c>
      <c r="B12" s="127"/>
      <c r="C12" s="127"/>
    </row>
    <row r="13" spans="1:3" s="12" customFormat="1" x14ac:dyDescent="0.25">
      <c r="A13" s="13" t="s">
        <v>16</v>
      </c>
      <c r="B13" s="127">
        <v>0</v>
      </c>
      <c r="C13" s="127">
        <v>0</v>
      </c>
    </row>
    <row r="14" spans="1:3" s="12" customFormat="1" x14ac:dyDescent="0.25">
      <c r="A14" s="13" t="s">
        <v>11</v>
      </c>
      <c r="B14" s="127"/>
      <c r="C14" s="127">
        <v>22676</v>
      </c>
    </row>
    <row r="15" spans="1:3" s="12" customFormat="1" x14ac:dyDescent="0.25">
      <c r="A15" s="13" t="s">
        <v>12</v>
      </c>
      <c r="B15" s="127">
        <v>1390000</v>
      </c>
      <c r="C15" s="127">
        <v>0</v>
      </c>
    </row>
    <row r="16" spans="1:3" s="12" customFormat="1" x14ac:dyDescent="0.25">
      <c r="A16" s="10" t="s">
        <v>5</v>
      </c>
      <c r="B16" s="127"/>
      <c r="C16" s="127">
        <v>0</v>
      </c>
    </row>
    <row r="17" spans="1:3" s="12" customFormat="1" ht="30" customHeight="1" x14ac:dyDescent="0.25">
      <c r="A17" s="10" t="s">
        <v>6</v>
      </c>
      <c r="B17" s="127">
        <v>515000</v>
      </c>
      <c r="C17" s="127">
        <v>0</v>
      </c>
    </row>
    <row r="18" spans="1:3" s="12" customFormat="1" ht="25.5" x14ac:dyDescent="0.25">
      <c r="A18" s="10" t="s">
        <v>7</v>
      </c>
      <c r="B18" s="127">
        <v>3770800</v>
      </c>
      <c r="C18" s="127">
        <v>17000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108">
        <f>SUM(B24:B34)</f>
        <v>41618500</v>
      </c>
      <c r="C22" s="108">
        <f>SUM(C24:C34)</f>
        <v>2611298.96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127">
        <v>25479452</v>
      </c>
      <c r="C24" s="127">
        <v>1975463.43</v>
      </c>
    </row>
    <row r="25" spans="1:3" s="12" customFormat="1" x14ac:dyDescent="0.25">
      <c r="A25" s="13" t="s">
        <v>13</v>
      </c>
      <c r="B25" s="127"/>
      <c r="C25" s="127"/>
    </row>
    <row r="26" spans="1:3" s="12" customFormat="1" x14ac:dyDescent="0.25">
      <c r="A26" s="13" t="s">
        <v>9</v>
      </c>
      <c r="B26" s="127">
        <v>7694748</v>
      </c>
      <c r="C26" s="127">
        <v>596070.53</v>
      </c>
    </row>
    <row r="27" spans="1:3" s="12" customFormat="1" x14ac:dyDescent="0.25">
      <c r="A27" s="13" t="s">
        <v>10</v>
      </c>
      <c r="B27" s="127">
        <v>80600</v>
      </c>
      <c r="C27" s="127"/>
    </row>
    <row r="28" spans="1:3" s="12" customFormat="1" ht="23.25" x14ac:dyDescent="0.25">
      <c r="A28" s="13" t="s">
        <v>14</v>
      </c>
      <c r="B28" s="127">
        <v>200000</v>
      </c>
      <c r="C28" s="127"/>
    </row>
    <row r="29" spans="1:3" s="12" customFormat="1" x14ac:dyDescent="0.25">
      <c r="A29" s="13" t="s">
        <v>18</v>
      </c>
      <c r="B29" s="127">
        <v>380000</v>
      </c>
      <c r="C29" s="127"/>
    </row>
    <row r="30" spans="1:3" s="12" customFormat="1" x14ac:dyDescent="0.25">
      <c r="A30" s="13" t="s">
        <v>11</v>
      </c>
      <c r="B30" s="127">
        <v>130000</v>
      </c>
      <c r="C30" s="127">
        <v>11600</v>
      </c>
    </row>
    <row r="31" spans="1:3" s="12" customFormat="1" x14ac:dyDescent="0.25">
      <c r="A31" s="13" t="s">
        <v>12</v>
      </c>
      <c r="B31" s="127">
        <v>2046100</v>
      </c>
      <c r="C31" s="127"/>
    </row>
    <row r="32" spans="1:3" s="12" customFormat="1" x14ac:dyDescent="0.25">
      <c r="A32" s="10" t="s">
        <v>5</v>
      </c>
      <c r="B32" s="127">
        <v>516000</v>
      </c>
      <c r="C32" s="127"/>
    </row>
    <row r="33" spans="1:3" s="12" customFormat="1" ht="25.5" x14ac:dyDescent="0.25">
      <c r="A33" s="10" t="s">
        <v>6</v>
      </c>
      <c r="B33" s="127"/>
      <c r="C33" s="127"/>
    </row>
    <row r="34" spans="1:3" s="12" customFormat="1" ht="25.5" x14ac:dyDescent="0.25">
      <c r="A34" s="10" t="s">
        <v>7</v>
      </c>
      <c r="B34" s="127">
        <v>5091600</v>
      </c>
      <c r="C34" s="127">
        <v>28165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27432900</v>
      </c>
      <c r="C38" s="8">
        <f>SUM(C40:C50)</f>
        <v>1312125.7999999998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129">
        <v>16757220</v>
      </c>
      <c r="C40" s="129">
        <v>1009377.19</v>
      </c>
    </row>
    <row r="41" spans="1:3" s="12" customFormat="1" x14ac:dyDescent="0.25">
      <c r="A41" s="13" t="s">
        <v>13</v>
      </c>
      <c r="B41" s="127"/>
      <c r="C41" s="127"/>
    </row>
    <row r="42" spans="1:3" s="12" customFormat="1" x14ac:dyDescent="0.25">
      <c r="A42" s="13" t="s">
        <v>9</v>
      </c>
      <c r="B42" s="130">
        <v>5060680</v>
      </c>
      <c r="C42" s="130">
        <v>302748.61</v>
      </c>
    </row>
    <row r="43" spans="1:3" s="12" customFormat="1" x14ac:dyDescent="0.25">
      <c r="A43" s="13" t="s">
        <v>10</v>
      </c>
      <c r="B43" s="118"/>
      <c r="C43" s="118"/>
    </row>
    <row r="44" spans="1:3" s="12" customFormat="1" ht="23.25" x14ac:dyDescent="0.25">
      <c r="A44" s="13" t="s">
        <v>14</v>
      </c>
      <c r="B44" s="118"/>
      <c r="C44" s="118"/>
    </row>
    <row r="45" spans="1:3" s="12" customFormat="1" x14ac:dyDescent="0.25">
      <c r="A45" s="13" t="s">
        <v>18</v>
      </c>
      <c r="B45" s="14"/>
      <c r="C45" s="118"/>
    </row>
    <row r="46" spans="1:3" s="12" customFormat="1" x14ac:dyDescent="0.25">
      <c r="A46" s="13" t="s">
        <v>11</v>
      </c>
      <c r="B46" s="127"/>
      <c r="C46" s="127"/>
    </row>
    <row r="47" spans="1:3" s="12" customFormat="1" x14ac:dyDescent="0.25">
      <c r="A47" s="13" t="s">
        <v>12</v>
      </c>
      <c r="B47" s="131">
        <v>1211000</v>
      </c>
      <c r="C47" s="127"/>
    </row>
    <row r="48" spans="1:3" s="12" customFormat="1" x14ac:dyDescent="0.25">
      <c r="A48" s="10" t="s">
        <v>5</v>
      </c>
      <c r="B48" s="127"/>
      <c r="C48" s="127"/>
    </row>
    <row r="49" spans="1:3" s="12" customFormat="1" ht="25.5" x14ac:dyDescent="0.25">
      <c r="A49" s="10" t="s">
        <v>6</v>
      </c>
      <c r="B49" s="127"/>
      <c r="C49" s="127"/>
    </row>
    <row r="50" spans="1:3" s="12" customFormat="1" ht="25.5" x14ac:dyDescent="0.25">
      <c r="A50" s="10" t="s">
        <v>7</v>
      </c>
      <c r="B50" s="132">
        <v>4404000</v>
      </c>
      <c r="C50" s="127"/>
    </row>
    <row r="51" spans="1:3" s="12" customFormat="1" x14ac:dyDescent="0.25">
      <c r="A51" s="10"/>
      <c r="B51" s="118"/>
      <c r="C51" s="118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108">
        <f>B56+B58+B59+B61+B62+B63+B64+B65+B66+B57+B60</f>
        <v>15363300</v>
      </c>
      <c r="C54" s="108">
        <f>C56+C58+C59+C61+C62+C63+C64+C65+C66+C57+C60</f>
        <v>721412.72000000009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132">
        <v>9785637</v>
      </c>
      <c r="C56" s="132">
        <v>554080.43000000005</v>
      </c>
    </row>
    <row r="57" spans="1:3" s="12" customFormat="1" x14ac:dyDescent="0.25">
      <c r="A57" s="13" t="s">
        <v>13</v>
      </c>
      <c r="B57" s="132">
        <v>0</v>
      </c>
      <c r="C57" s="132">
        <v>0</v>
      </c>
    </row>
    <row r="58" spans="1:3" s="12" customFormat="1" x14ac:dyDescent="0.25">
      <c r="A58" s="13" t="s">
        <v>9</v>
      </c>
      <c r="B58" s="132">
        <v>2955263</v>
      </c>
      <c r="C58" s="132">
        <v>167332.29</v>
      </c>
    </row>
    <row r="59" spans="1:3" s="12" customFormat="1" x14ac:dyDescent="0.25">
      <c r="A59" s="13" t="s">
        <v>10</v>
      </c>
      <c r="B59" s="132">
        <v>14000</v>
      </c>
      <c r="C59" s="132">
        <v>0</v>
      </c>
    </row>
    <row r="60" spans="1:3" s="12" customFormat="1" ht="23.25" x14ac:dyDescent="0.25">
      <c r="A60" s="13" t="s">
        <v>14</v>
      </c>
      <c r="B60" s="132"/>
      <c r="C60" s="132"/>
    </row>
    <row r="61" spans="1:3" s="12" customFormat="1" x14ac:dyDescent="0.25">
      <c r="A61" s="13" t="s">
        <v>21</v>
      </c>
      <c r="B61" s="132">
        <v>42000</v>
      </c>
      <c r="C61" s="132">
        <v>0</v>
      </c>
    </row>
    <row r="62" spans="1:3" s="12" customFormat="1" x14ac:dyDescent="0.25">
      <c r="A62" s="13" t="s">
        <v>11</v>
      </c>
      <c r="B62" s="132">
        <v>15800</v>
      </c>
      <c r="C62" s="132">
        <v>0</v>
      </c>
    </row>
    <row r="63" spans="1:3" s="12" customFormat="1" x14ac:dyDescent="0.25">
      <c r="A63" s="13" t="s">
        <v>12</v>
      </c>
      <c r="B63" s="132">
        <v>103800</v>
      </c>
      <c r="C63" s="132">
        <v>0</v>
      </c>
    </row>
    <row r="64" spans="1:3" s="12" customFormat="1" x14ac:dyDescent="0.25">
      <c r="A64" s="10" t="s">
        <v>5</v>
      </c>
      <c r="B64" s="132">
        <v>0</v>
      </c>
      <c r="C64" s="132">
        <v>0</v>
      </c>
    </row>
    <row r="65" spans="1:3" s="12" customFormat="1" ht="25.5" x14ac:dyDescent="0.25">
      <c r="A65" s="10" t="s">
        <v>6</v>
      </c>
      <c r="B65" s="132">
        <v>105590</v>
      </c>
      <c r="C65" s="132">
        <v>0</v>
      </c>
    </row>
    <row r="66" spans="1:3" s="12" customFormat="1" ht="25.5" x14ac:dyDescent="0.25">
      <c r="A66" s="10" t="s">
        <v>7</v>
      </c>
      <c r="B66" s="132">
        <v>2341210</v>
      </c>
      <c r="C66" s="132">
        <v>0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4"/>
      <c r="B68" s="14"/>
      <c r="C68" s="14"/>
    </row>
    <row r="69" spans="1:3" s="12" customFormat="1" x14ac:dyDescent="0.25">
      <c r="A69" s="15" t="s">
        <v>0</v>
      </c>
      <c r="B69" s="15" t="s">
        <v>2</v>
      </c>
      <c r="C69" s="15" t="s">
        <v>3</v>
      </c>
    </row>
    <row r="70" spans="1:3" s="12" customFormat="1" x14ac:dyDescent="0.25">
      <c r="A70" s="15" t="s">
        <v>1</v>
      </c>
      <c r="B70" s="15">
        <v>2</v>
      </c>
      <c r="C70" s="15">
        <v>3</v>
      </c>
    </row>
    <row r="71" spans="1:3" s="12" customFormat="1" x14ac:dyDescent="0.25">
      <c r="A71" s="3" t="s">
        <v>23</v>
      </c>
      <c r="B71" s="108">
        <f>B73+B75+B76+B79+B80+B81+B82+B83+B74+B77+B78</f>
        <v>24230000</v>
      </c>
      <c r="C71" s="108">
        <f>SUM(C73:C83)</f>
        <v>1027413.65</v>
      </c>
    </row>
    <row r="72" spans="1:3" s="12" customFormat="1" x14ac:dyDescent="0.25">
      <c r="A72" s="10" t="s">
        <v>4</v>
      </c>
      <c r="B72" s="74"/>
      <c r="C72" s="74"/>
    </row>
    <row r="73" spans="1:3" s="12" customFormat="1" x14ac:dyDescent="0.25">
      <c r="A73" s="13" t="s">
        <v>8</v>
      </c>
      <c r="B73" s="80">
        <v>12268320</v>
      </c>
      <c r="C73" s="132">
        <v>784593.36</v>
      </c>
    </row>
    <row r="74" spans="1:3" s="12" customFormat="1" x14ac:dyDescent="0.25">
      <c r="A74" s="13" t="s">
        <v>13</v>
      </c>
      <c r="B74" s="132">
        <v>3000</v>
      </c>
      <c r="C74" s="132"/>
    </row>
    <row r="75" spans="1:3" s="12" customFormat="1" x14ac:dyDescent="0.25">
      <c r="A75" s="13" t="s">
        <v>9</v>
      </c>
      <c r="B75" s="128">
        <v>3704980</v>
      </c>
      <c r="C75" s="132">
        <v>241820.29</v>
      </c>
    </row>
    <row r="76" spans="1:3" s="12" customFormat="1" x14ac:dyDescent="0.25">
      <c r="A76" s="13" t="s">
        <v>10</v>
      </c>
      <c r="B76" s="132">
        <v>16000</v>
      </c>
      <c r="C76" s="132">
        <v>1000</v>
      </c>
    </row>
    <row r="77" spans="1:3" s="12" customFormat="1" ht="23.25" x14ac:dyDescent="0.25">
      <c r="A77" s="13" t="s">
        <v>14</v>
      </c>
      <c r="B77" s="132">
        <v>30000</v>
      </c>
      <c r="C77" s="132"/>
    </row>
    <row r="78" spans="1:3" s="12" customFormat="1" x14ac:dyDescent="0.25">
      <c r="A78" s="13" t="s">
        <v>21</v>
      </c>
      <c r="B78" s="132">
        <v>72000</v>
      </c>
      <c r="C78" s="132"/>
    </row>
    <row r="79" spans="1:3" s="12" customFormat="1" x14ac:dyDescent="0.25">
      <c r="A79" s="13" t="s">
        <v>11</v>
      </c>
      <c r="B79" s="132"/>
      <c r="C79" s="132"/>
    </row>
    <row r="80" spans="1:3" s="12" customFormat="1" x14ac:dyDescent="0.25">
      <c r="A80" s="13" t="s">
        <v>12</v>
      </c>
      <c r="B80" s="132">
        <v>1279200</v>
      </c>
      <c r="C80" s="132"/>
    </row>
    <row r="81" spans="1:3" s="12" customFormat="1" x14ac:dyDescent="0.25">
      <c r="A81" s="10" t="s">
        <v>5</v>
      </c>
      <c r="B81" s="132">
        <v>353000</v>
      </c>
      <c r="C81" s="132"/>
    </row>
    <row r="82" spans="1:3" s="12" customFormat="1" ht="25.5" x14ac:dyDescent="0.25">
      <c r="A82" s="10" t="s">
        <v>6</v>
      </c>
      <c r="B82" s="132"/>
      <c r="C82" s="132"/>
    </row>
    <row r="83" spans="1:3" s="12" customFormat="1" ht="25.5" x14ac:dyDescent="0.25">
      <c r="A83" s="10" t="s">
        <v>7</v>
      </c>
      <c r="B83" s="128">
        <v>6503500</v>
      </c>
      <c r="C83" s="132"/>
    </row>
    <row r="84" spans="1:3" s="12" customFormat="1" x14ac:dyDescent="0.25">
      <c r="A84" s="14"/>
      <c r="B84" s="14"/>
      <c r="C84" s="14"/>
    </row>
    <row r="85" spans="1:3" s="12" customFormat="1" x14ac:dyDescent="0.25">
      <c r="A85" s="15" t="s">
        <v>0</v>
      </c>
      <c r="B85" s="15" t="s">
        <v>2</v>
      </c>
      <c r="C85" s="15" t="s">
        <v>3</v>
      </c>
    </row>
    <row r="86" spans="1:3" s="12" customFormat="1" x14ac:dyDescent="0.25">
      <c r="A86" s="15" t="s">
        <v>1</v>
      </c>
      <c r="B86" s="15">
        <v>2</v>
      </c>
      <c r="C86" s="15">
        <v>3</v>
      </c>
    </row>
    <row r="87" spans="1:3" s="12" customFormat="1" ht="18" customHeight="1" x14ac:dyDescent="0.25">
      <c r="A87" s="3" t="s">
        <v>24</v>
      </c>
      <c r="B87" s="108">
        <f>SUM(B89:B99)</f>
        <v>34891800</v>
      </c>
      <c r="C87" s="108">
        <f>SUM(C89:C99)</f>
        <v>2121729.84</v>
      </c>
    </row>
    <row r="88" spans="1:3" s="12" customFormat="1" x14ac:dyDescent="0.25">
      <c r="A88" s="10" t="s">
        <v>4</v>
      </c>
      <c r="B88" s="74"/>
      <c r="C88" s="74"/>
    </row>
    <row r="89" spans="1:3" s="12" customFormat="1" x14ac:dyDescent="0.25">
      <c r="A89" s="13" t="s">
        <v>8</v>
      </c>
      <c r="B89" s="133">
        <v>21122196</v>
      </c>
      <c r="C89" s="133">
        <v>1626889.28</v>
      </c>
    </row>
    <row r="90" spans="1:3" s="12" customFormat="1" x14ac:dyDescent="0.25">
      <c r="A90" s="13" t="s">
        <v>13</v>
      </c>
      <c r="B90" s="133">
        <v>0</v>
      </c>
      <c r="C90" s="133">
        <v>0</v>
      </c>
    </row>
    <row r="91" spans="1:3" s="12" customFormat="1" x14ac:dyDescent="0.25">
      <c r="A91" s="13" t="s">
        <v>9</v>
      </c>
      <c r="B91" s="133">
        <v>6378904</v>
      </c>
      <c r="C91" s="133">
        <v>491320.56</v>
      </c>
    </row>
    <row r="92" spans="1:3" s="12" customFormat="1" x14ac:dyDescent="0.25">
      <c r="A92" s="13" t="s">
        <v>10</v>
      </c>
      <c r="B92" s="133">
        <v>44203</v>
      </c>
      <c r="C92" s="133">
        <v>0</v>
      </c>
    </row>
    <row r="93" spans="1:3" s="12" customFormat="1" ht="23.25" x14ac:dyDescent="0.25">
      <c r="A93" s="13" t="s">
        <v>14</v>
      </c>
      <c r="B93" s="133">
        <v>40000</v>
      </c>
      <c r="C93" s="133">
        <v>0</v>
      </c>
    </row>
    <row r="94" spans="1:3" s="12" customFormat="1" x14ac:dyDescent="0.25">
      <c r="A94" s="13" t="s">
        <v>21</v>
      </c>
      <c r="B94" s="133">
        <v>253030</v>
      </c>
      <c r="C94" s="133">
        <v>0</v>
      </c>
    </row>
    <row r="95" spans="1:3" s="12" customFormat="1" x14ac:dyDescent="0.25">
      <c r="A95" s="13" t="s">
        <v>11</v>
      </c>
      <c r="B95" s="133">
        <v>625000</v>
      </c>
      <c r="C95" s="133">
        <v>2350</v>
      </c>
    </row>
    <row r="96" spans="1:3" s="12" customFormat="1" x14ac:dyDescent="0.25">
      <c r="A96" s="13" t="s">
        <v>12</v>
      </c>
      <c r="B96" s="133">
        <v>1591680</v>
      </c>
      <c r="C96" s="133">
        <v>0</v>
      </c>
    </row>
    <row r="97" spans="1:3" s="12" customFormat="1" x14ac:dyDescent="0.25">
      <c r="A97" s="10" t="s">
        <v>5</v>
      </c>
      <c r="B97" s="133">
        <v>73007</v>
      </c>
      <c r="C97" s="133">
        <v>0</v>
      </c>
    </row>
    <row r="98" spans="1:3" s="12" customFormat="1" ht="25.5" x14ac:dyDescent="0.25">
      <c r="A98" s="10" t="s">
        <v>6</v>
      </c>
      <c r="B98" s="133">
        <v>1530300</v>
      </c>
      <c r="C98" s="133">
        <v>0</v>
      </c>
    </row>
    <row r="99" spans="1:3" s="12" customFormat="1" ht="25.5" x14ac:dyDescent="0.25">
      <c r="A99" s="10" t="s">
        <v>7</v>
      </c>
      <c r="B99" s="133">
        <v>3233480</v>
      </c>
      <c r="C99" s="133">
        <v>1170</v>
      </c>
    </row>
    <row r="100" spans="1:3" s="12" customFormat="1" x14ac:dyDescent="0.25">
      <c r="A100" s="14"/>
      <c r="B100" s="14"/>
      <c r="C100" s="14"/>
    </row>
    <row r="101" spans="1:3" s="12" customFormat="1" x14ac:dyDescent="0.25">
      <c r="A101" s="15" t="s">
        <v>0</v>
      </c>
      <c r="B101" s="15" t="s">
        <v>2</v>
      </c>
      <c r="C101" s="15" t="s">
        <v>3</v>
      </c>
    </row>
    <row r="102" spans="1:3" s="12" customFormat="1" x14ac:dyDescent="0.25">
      <c r="A102" s="15" t="s">
        <v>1</v>
      </c>
      <c r="B102" s="15">
        <v>2</v>
      </c>
      <c r="C102" s="15">
        <v>3</v>
      </c>
    </row>
    <row r="103" spans="1:3" s="12" customFormat="1" x14ac:dyDescent="0.25">
      <c r="A103" s="3" t="s">
        <v>25</v>
      </c>
      <c r="B103" s="8">
        <f>B105+B107+B108+B110+B111+B112+B113+B114+B106+B109</f>
        <v>33684500</v>
      </c>
      <c r="C103" s="8">
        <f>C105+C107+C108+C110+C111+C112+C113+C114+C109</f>
        <v>1238767.1599999999</v>
      </c>
    </row>
    <row r="104" spans="1:3" s="12" customFormat="1" x14ac:dyDescent="0.25">
      <c r="A104" s="10" t="s">
        <v>4</v>
      </c>
      <c r="B104" s="11"/>
      <c r="C104" s="11"/>
    </row>
    <row r="105" spans="1:3" s="12" customFormat="1" x14ac:dyDescent="0.25">
      <c r="A105" s="13" t="s">
        <v>8</v>
      </c>
      <c r="B105" s="127">
        <v>21512059</v>
      </c>
      <c r="C105" s="127">
        <v>882074.09999999986</v>
      </c>
    </row>
    <row r="106" spans="1:3" s="12" customFormat="1" x14ac:dyDescent="0.25">
      <c r="A106" s="13" t="s">
        <v>13</v>
      </c>
      <c r="B106" s="127"/>
      <c r="C106" s="127"/>
    </row>
    <row r="107" spans="1:3" s="12" customFormat="1" x14ac:dyDescent="0.25">
      <c r="A107" s="13" t="s">
        <v>9</v>
      </c>
      <c r="B107" s="127">
        <v>6496641</v>
      </c>
      <c r="C107" s="127">
        <v>273313.06000000006</v>
      </c>
    </row>
    <row r="108" spans="1:3" s="12" customFormat="1" x14ac:dyDescent="0.25">
      <c r="A108" s="13" t="s">
        <v>10</v>
      </c>
      <c r="B108" s="127"/>
      <c r="C108" s="127"/>
    </row>
    <row r="109" spans="1:3" s="12" customFormat="1" ht="23.25" x14ac:dyDescent="0.25">
      <c r="A109" s="13" t="s">
        <v>14</v>
      </c>
      <c r="B109" s="127"/>
      <c r="C109" s="127"/>
    </row>
    <row r="110" spans="1:3" s="12" customFormat="1" x14ac:dyDescent="0.25">
      <c r="A110" s="13" t="s">
        <v>11</v>
      </c>
      <c r="B110" s="127"/>
      <c r="C110" s="127"/>
    </row>
    <row r="111" spans="1:3" s="12" customFormat="1" x14ac:dyDescent="0.25">
      <c r="A111" s="13" t="s">
        <v>12</v>
      </c>
      <c r="B111" s="127">
        <v>1390000</v>
      </c>
      <c r="C111" s="127">
        <v>83380</v>
      </c>
    </row>
    <row r="112" spans="1:3" s="12" customFormat="1" x14ac:dyDescent="0.25">
      <c r="A112" s="10" t="s">
        <v>5</v>
      </c>
      <c r="B112" s="127"/>
      <c r="C112" s="127"/>
    </row>
    <row r="113" spans="1:3" s="12" customFormat="1" ht="25.5" x14ac:dyDescent="0.25">
      <c r="A113" s="10" t="s">
        <v>6</v>
      </c>
      <c r="B113" s="127">
        <v>515000</v>
      </c>
      <c r="C113" s="127"/>
    </row>
    <row r="114" spans="1:3" s="12" customFormat="1" ht="25.5" x14ac:dyDescent="0.25">
      <c r="A114" s="10" t="s">
        <v>7</v>
      </c>
      <c r="B114" s="127">
        <v>3770800</v>
      </c>
      <c r="C114" s="127"/>
    </row>
    <row r="115" spans="1:3" s="12" customFormat="1" x14ac:dyDescent="0.25">
      <c r="A115" s="14"/>
      <c r="B115" s="14"/>
      <c r="C115" s="14"/>
    </row>
    <row r="116" spans="1:3" s="12" customFormat="1" ht="15.75" x14ac:dyDescent="0.25">
      <c r="A116" s="16" t="s">
        <v>0</v>
      </c>
      <c r="B116" s="16" t="s">
        <v>2</v>
      </c>
      <c r="C116" s="16" t="s">
        <v>3</v>
      </c>
    </row>
    <row r="117" spans="1:3" s="12" customFormat="1" ht="15.75" x14ac:dyDescent="0.25">
      <c r="A117" s="16" t="s">
        <v>1</v>
      </c>
      <c r="B117" s="16">
        <v>2</v>
      </c>
      <c r="C117" s="16">
        <v>3</v>
      </c>
    </row>
    <row r="118" spans="1:3" s="12" customFormat="1" x14ac:dyDescent="0.25">
      <c r="A118" s="3" t="s">
        <v>26</v>
      </c>
      <c r="B118" s="8">
        <f>SUM(B120:B130)</f>
        <v>22660900</v>
      </c>
      <c r="C118" s="8">
        <f>SUM(C120:C130)</f>
        <v>1300299.92</v>
      </c>
    </row>
    <row r="119" spans="1:3" s="12" customFormat="1" ht="15.75" x14ac:dyDescent="0.25">
      <c r="A119" s="17" t="s">
        <v>4</v>
      </c>
      <c r="B119" s="18"/>
      <c r="C119" s="18"/>
    </row>
    <row r="120" spans="1:3" s="12" customFormat="1" x14ac:dyDescent="0.25">
      <c r="A120" s="19" t="s">
        <v>8</v>
      </c>
      <c r="B120" s="120">
        <v>12590942</v>
      </c>
      <c r="C120" s="120">
        <v>998049.12</v>
      </c>
    </row>
    <row r="121" spans="1:3" s="12" customFormat="1" x14ac:dyDescent="0.25">
      <c r="A121" s="19" t="s">
        <v>13</v>
      </c>
      <c r="B121" s="120"/>
      <c r="C121" s="120"/>
    </row>
    <row r="122" spans="1:3" s="12" customFormat="1" x14ac:dyDescent="0.25">
      <c r="A122" s="19" t="s">
        <v>9</v>
      </c>
      <c r="B122" s="120">
        <v>3802458</v>
      </c>
      <c r="C122" s="120">
        <v>301410.8</v>
      </c>
    </row>
    <row r="123" spans="1:3" s="12" customFormat="1" x14ac:dyDescent="0.25">
      <c r="A123" s="19" t="s">
        <v>10</v>
      </c>
      <c r="B123" s="120">
        <v>25000</v>
      </c>
      <c r="C123" s="120">
        <v>0</v>
      </c>
    </row>
    <row r="124" spans="1:3" s="12" customFormat="1" ht="31.5" customHeight="1" x14ac:dyDescent="0.25">
      <c r="A124" s="19" t="s">
        <v>14</v>
      </c>
      <c r="B124" s="120"/>
      <c r="C124" s="120"/>
    </row>
    <row r="125" spans="1:3" s="12" customFormat="1" x14ac:dyDescent="0.25">
      <c r="A125" s="19" t="s">
        <v>15</v>
      </c>
      <c r="B125" s="120"/>
      <c r="C125" s="120">
        <v>0</v>
      </c>
    </row>
    <row r="126" spans="1:3" s="12" customFormat="1" x14ac:dyDescent="0.25">
      <c r="A126" s="19" t="s">
        <v>11</v>
      </c>
      <c r="B126" s="120">
        <v>190000</v>
      </c>
      <c r="C126" s="120">
        <v>840</v>
      </c>
    </row>
    <row r="127" spans="1:3" s="12" customFormat="1" x14ac:dyDescent="0.25">
      <c r="A127" s="19" t="s">
        <v>12</v>
      </c>
      <c r="B127" s="120">
        <v>25000</v>
      </c>
      <c r="C127" s="120">
        <v>0</v>
      </c>
    </row>
    <row r="128" spans="1:3" s="12" customFormat="1" x14ac:dyDescent="0.25">
      <c r="A128" s="10" t="s">
        <v>5</v>
      </c>
      <c r="B128" s="120">
        <v>2735000</v>
      </c>
      <c r="C128" s="120"/>
    </row>
    <row r="129" spans="1:3" s="12" customFormat="1" ht="25.5" x14ac:dyDescent="0.25">
      <c r="A129" s="10" t="s">
        <v>6</v>
      </c>
      <c r="B129" s="120">
        <v>250000</v>
      </c>
      <c r="C129" s="120">
        <v>0</v>
      </c>
    </row>
    <row r="130" spans="1:3" s="12" customFormat="1" ht="25.5" x14ac:dyDescent="0.25">
      <c r="A130" s="10" t="s">
        <v>7</v>
      </c>
      <c r="B130" s="120">
        <v>3042500</v>
      </c>
      <c r="C130" s="120"/>
    </row>
    <row r="131" spans="1:3" s="12" customFormat="1" x14ac:dyDescent="0.25">
      <c r="A131" s="14"/>
      <c r="B131" s="14"/>
      <c r="C131" s="14"/>
    </row>
    <row r="132" spans="1:3" s="12" customFormat="1" x14ac:dyDescent="0.25">
      <c r="A132" s="21" t="s">
        <v>0</v>
      </c>
      <c r="B132" s="21" t="s">
        <v>2</v>
      </c>
      <c r="C132" s="21" t="s">
        <v>3</v>
      </c>
    </row>
    <row r="133" spans="1:3" s="12" customFormat="1" x14ac:dyDescent="0.25">
      <c r="A133" s="21" t="s">
        <v>1</v>
      </c>
      <c r="B133" s="21">
        <v>2</v>
      </c>
      <c r="C133" s="21">
        <v>3</v>
      </c>
    </row>
    <row r="134" spans="1:3" s="12" customFormat="1" x14ac:dyDescent="0.25">
      <c r="A134" s="4" t="s">
        <v>27</v>
      </c>
      <c r="B134" s="76">
        <f>B136+B138+B139+B140+B142+B143+B144+B145+B146+B137+B141</f>
        <v>96238500</v>
      </c>
      <c r="C134" s="76">
        <f>C136+C138+C139+C140+C142+C143+C144+C145+C146+C141</f>
        <v>6807453.4000000004</v>
      </c>
    </row>
    <row r="135" spans="1:3" s="12" customFormat="1" x14ac:dyDescent="0.25">
      <c r="A135" s="23" t="s">
        <v>4</v>
      </c>
      <c r="B135" s="77"/>
      <c r="C135" s="77"/>
    </row>
    <row r="136" spans="1:3" s="12" customFormat="1" x14ac:dyDescent="0.25">
      <c r="A136" s="17" t="s">
        <v>8</v>
      </c>
      <c r="B136" s="120">
        <v>69600000</v>
      </c>
      <c r="C136" s="120">
        <v>5241058.4000000004</v>
      </c>
    </row>
    <row r="137" spans="1:3" s="12" customFormat="1" x14ac:dyDescent="0.25">
      <c r="A137" s="17" t="s">
        <v>13</v>
      </c>
      <c r="B137" s="120"/>
      <c r="C137" s="120"/>
    </row>
    <row r="138" spans="1:3" s="12" customFormat="1" x14ac:dyDescent="0.25">
      <c r="A138" s="17" t="s">
        <v>9</v>
      </c>
      <c r="B138" s="120">
        <v>21019200</v>
      </c>
      <c r="C138" s="120">
        <v>1566395</v>
      </c>
    </row>
    <row r="139" spans="1:3" s="12" customFormat="1" x14ac:dyDescent="0.25">
      <c r="A139" s="17" t="s">
        <v>10</v>
      </c>
      <c r="B139" s="120">
        <v>69000</v>
      </c>
      <c r="C139" s="120"/>
    </row>
    <row r="140" spans="1:3" s="12" customFormat="1" x14ac:dyDescent="0.25">
      <c r="A140" s="17" t="s">
        <v>15</v>
      </c>
      <c r="B140" s="120">
        <v>626500</v>
      </c>
      <c r="C140" s="120"/>
    </row>
    <row r="141" spans="1:3" s="12" customFormat="1" ht="23.25" x14ac:dyDescent="0.25">
      <c r="A141" s="17" t="s">
        <v>14</v>
      </c>
      <c r="B141" s="120">
        <v>20000</v>
      </c>
      <c r="C141" s="120"/>
    </row>
    <row r="142" spans="1:3" s="12" customFormat="1" x14ac:dyDescent="0.25">
      <c r="A142" s="17" t="s">
        <v>11</v>
      </c>
      <c r="B142" s="120">
        <v>420900</v>
      </c>
      <c r="C142" s="120"/>
    </row>
    <row r="143" spans="1:3" s="12" customFormat="1" x14ac:dyDescent="0.25">
      <c r="A143" s="17" t="s">
        <v>12</v>
      </c>
      <c r="B143" s="120">
        <v>997000</v>
      </c>
      <c r="C143" s="120"/>
    </row>
    <row r="144" spans="1:3" s="12" customFormat="1" x14ac:dyDescent="0.25">
      <c r="A144" s="23" t="s">
        <v>5</v>
      </c>
      <c r="B144" s="120"/>
      <c r="C144" s="120"/>
    </row>
    <row r="145" spans="1:3" s="12" customFormat="1" ht="25.5" x14ac:dyDescent="0.25">
      <c r="A145" s="23" t="s">
        <v>6</v>
      </c>
      <c r="B145" s="120">
        <v>172000</v>
      </c>
      <c r="C145" s="120"/>
    </row>
    <row r="146" spans="1:3" s="12" customFormat="1" ht="25.5" x14ac:dyDescent="0.25">
      <c r="A146" s="23" t="s">
        <v>7</v>
      </c>
      <c r="B146" s="120">
        <v>3313900</v>
      </c>
      <c r="C146" s="120"/>
    </row>
    <row r="147" spans="1:3" s="12" customFormat="1" x14ac:dyDescent="0.25">
      <c r="A147" s="14"/>
      <c r="B147" s="14"/>
      <c r="C147" s="14"/>
    </row>
    <row r="148" spans="1:3" s="12" customFormat="1" x14ac:dyDescent="0.25">
      <c r="A148" s="15" t="s">
        <v>0</v>
      </c>
      <c r="B148" s="15" t="s">
        <v>2</v>
      </c>
      <c r="C148" s="15" t="s">
        <v>3</v>
      </c>
    </row>
    <row r="149" spans="1:3" s="12" customFormat="1" x14ac:dyDescent="0.25">
      <c r="A149" s="15" t="s">
        <v>1</v>
      </c>
      <c r="B149" s="15">
        <v>2</v>
      </c>
      <c r="C149" s="15">
        <v>3</v>
      </c>
    </row>
    <row r="150" spans="1:3" s="12" customFormat="1" x14ac:dyDescent="0.25">
      <c r="A150" s="3" t="s">
        <v>28</v>
      </c>
      <c r="B150" s="108">
        <f>SUM(B152:B161)</f>
        <v>19594000</v>
      </c>
      <c r="C150" s="108">
        <f>SUM(C152:C161)</f>
        <v>1753290.67</v>
      </c>
    </row>
    <row r="151" spans="1:3" s="12" customFormat="1" x14ac:dyDescent="0.25">
      <c r="A151" s="10" t="s">
        <v>4</v>
      </c>
      <c r="B151" s="74"/>
      <c r="C151" s="74"/>
    </row>
    <row r="152" spans="1:3" s="12" customFormat="1" x14ac:dyDescent="0.25">
      <c r="A152" s="13" t="s">
        <v>8</v>
      </c>
      <c r="B152" s="127">
        <v>13350000</v>
      </c>
      <c r="C152" s="127">
        <v>1105621.23</v>
      </c>
    </row>
    <row r="153" spans="1:3" s="12" customFormat="1" x14ac:dyDescent="0.25">
      <c r="A153" s="13" t="s">
        <v>13</v>
      </c>
      <c r="B153" s="127"/>
      <c r="C153" s="127"/>
    </row>
    <row r="154" spans="1:3" s="12" customFormat="1" x14ac:dyDescent="0.25">
      <c r="A154" s="13" t="s">
        <v>9</v>
      </c>
      <c r="B154" s="127">
        <v>4031700</v>
      </c>
      <c r="C154" s="127">
        <v>647669.43999999994</v>
      </c>
    </row>
    <row r="155" spans="1:3" s="12" customFormat="1" x14ac:dyDescent="0.25">
      <c r="A155" s="13" t="s">
        <v>10</v>
      </c>
      <c r="B155" s="127"/>
      <c r="C155" s="127"/>
    </row>
    <row r="156" spans="1:3" s="12" customFormat="1" ht="23.25" x14ac:dyDescent="0.25">
      <c r="A156" s="13" t="s">
        <v>14</v>
      </c>
      <c r="B156" s="127"/>
      <c r="C156" s="127"/>
    </row>
    <row r="157" spans="1:3" s="12" customFormat="1" x14ac:dyDescent="0.25">
      <c r="A157" s="13" t="s">
        <v>11</v>
      </c>
      <c r="B157" s="127" t="s">
        <v>50</v>
      </c>
      <c r="C157" s="127"/>
    </row>
    <row r="158" spans="1:3" s="12" customFormat="1" x14ac:dyDescent="0.25">
      <c r="A158" s="13" t="s">
        <v>12</v>
      </c>
      <c r="B158" s="127" t="s">
        <v>50</v>
      </c>
      <c r="C158" s="127"/>
    </row>
    <row r="159" spans="1:3" s="12" customFormat="1" x14ac:dyDescent="0.25">
      <c r="A159" s="10" t="s">
        <v>5</v>
      </c>
      <c r="B159" s="127"/>
      <c r="C159" s="127"/>
    </row>
    <row r="160" spans="1:3" s="12" customFormat="1" ht="25.5" x14ac:dyDescent="0.25">
      <c r="A160" s="10" t="s">
        <v>6</v>
      </c>
      <c r="B160" s="127">
        <v>1100000</v>
      </c>
      <c r="C160" s="127"/>
    </row>
    <row r="161" spans="1:3" s="12" customFormat="1" ht="25.5" x14ac:dyDescent="0.25">
      <c r="A161" s="10" t="s">
        <v>7</v>
      </c>
      <c r="B161" s="127">
        <v>1112300</v>
      </c>
      <c r="C161" s="127"/>
    </row>
    <row r="162" spans="1:3" s="12" customFormat="1" x14ac:dyDescent="0.25">
      <c r="A162" s="14"/>
      <c r="B162" s="14"/>
      <c r="C162" s="14"/>
    </row>
    <row r="163" spans="1:3" s="12" customFormat="1" x14ac:dyDescent="0.25">
      <c r="A163" s="15" t="s">
        <v>0</v>
      </c>
      <c r="B163" s="15" t="s">
        <v>2</v>
      </c>
      <c r="C163" s="15" t="s">
        <v>3</v>
      </c>
    </row>
    <row r="164" spans="1:3" s="12" customFormat="1" x14ac:dyDescent="0.25">
      <c r="A164" s="15" t="s">
        <v>1</v>
      </c>
      <c r="B164" s="15">
        <v>2</v>
      </c>
      <c r="C164" s="15">
        <v>3</v>
      </c>
    </row>
    <row r="165" spans="1:3" s="12" customFormat="1" x14ac:dyDescent="0.25">
      <c r="A165" s="3" t="s">
        <v>29</v>
      </c>
      <c r="B165" s="8">
        <f>SUM(B167:B178)</f>
        <v>22137100</v>
      </c>
      <c r="C165" s="8">
        <f>SUM(C167:C178)</f>
        <v>1164388.7999999998</v>
      </c>
    </row>
    <row r="166" spans="1:3" s="12" customFormat="1" x14ac:dyDescent="0.25">
      <c r="A166" s="10" t="s">
        <v>4</v>
      </c>
      <c r="B166" s="11"/>
      <c r="C166" s="11">
        <v>0</v>
      </c>
    </row>
    <row r="167" spans="1:3" s="12" customFormat="1" x14ac:dyDescent="0.25">
      <c r="A167" s="13" t="s">
        <v>8</v>
      </c>
      <c r="B167" s="118">
        <v>13500000</v>
      </c>
      <c r="C167" s="118">
        <v>898765.95</v>
      </c>
    </row>
    <row r="168" spans="1:3" s="12" customFormat="1" x14ac:dyDescent="0.25">
      <c r="A168" s="13" t="s">
        <v>13</v>
      </c>
      <c r="B168" s="118"/>
      <c r="C168" s="118"/>
    </row>
    <row r="169" spans="1:3" s="12" customFormat="1" x14ac:dyDescent="0.25">
      <c r="A169" s="13" t="s">
        <v>9</v>
      </c>
      <c r="B169" s="118">
        <v>4077000</v>
      </c>
      <c r="C169" s="118">
        <v>264853.69</v>
      </c>
    </row>
    <row r="170" spans="1:3" s="12" customFormat="1" x14ac:dyDescent="0.25">
      <c r="A170" s="13" t="s">
        <v>10</v>
      </c>
      <c r="B170" s="118">
        <v>30000</v>
      </c>
      <c r="C170" s="118"/>
    </row>
    <row r="171" spans="1:3" s="12" customFormat="1" ht="23.25" x14ac:dyDescent="0.25">
      <c r="A171" s="13" t="s">
        <v>14</v>
      </c>
      <c r="B171" s="118"/>
      <c r="C171" s="118"/>
    </row>
    <row r="172" spans="1:3" s="12" customFormat="1" x14ac:dyDescent="0.25">
      <c r="A172" s="13" t="s">
        <v>15</v>
      </c>
      <c r="B172" s="118">
        <v>70000</v>
      </c>
      <c r="C172" s="118"/>
    </row>
    <row r="173" spans="1:3" s="12" customFormat="1" x14ac:dyDescent="0.25">
      <c r="A173" s="13" t="s">
        <v>16</v>
      </c>
      <c r="B173" s="118">
        <v>250000</v>
      </c>
      <c r="C173" s="118"/>
    </row>
    <row r="174" spans="1:3" s="12" customFormat="1" x14ac:dyDescent="0.25">
      <c r="A174" s="13" t="s">
        <v>11</v>
      </c>
      <c r="B174" s="118">
        <v>328000</v>
      </c>
      <c r="C174" s="118"/>
    </row>
    <row r="175" spans="1:3" s="12" customFormat="1" x14ac:dyDescent="0.25">
      <c r="A175" s="13" t="s">
        <v>12</v>
      </c>
      <c r="B175" s="118">
        <v>787060</v>
      </c>
      <c r="C175" s="118"/>
    </row>
    <row r="176" spans="1:3" s="12" customFormat="1" x14ac:dyDescent="0.25">
      <c r="A176" s="10" t="s">
        <v>5</v>
      </c>
      <c r="B176" s="118">
        <v>120000</v>
      </c>
      <c r="C176" s="118">
        <v>769.16</v>
      </c>
    </row>
    <row r="177" spans="1:3" s="12" customFormat="1" ht="25.5" x14ac:dyDescent="0.25">
      <c r="A177" s="10" t="s">
        <v>6</v>
      </c>
      <c r="B177" s="118">
        <v>791540</v>
      </c>
      <c r="C177" s="118"/>
    </row>
    <row r="178" spans="1:3" s="12" customFormat="1" ht="25.5" x14ac:dyDescent="0.25">
      <c r="A178" s="10" t="s">
        <v>7</v>
      </c>
      <c r="B178" s="118">
        <v>2183500</v>
      </c>
      <c r="C178" s="118"/>
    </row>
    <row r="179" spans="1:3" s="12" customFormat="1" x14ac:dyDescent="0.25">
      <c r="A179" s="14"/>
      <c r="B179" s="14"/>
      <c r="C179" s="14"/>
    </row>
    <row r="180" spans="1:3" s="12" customFormat="1" x14ac:dyDescent="0.25">
      <c r="A180" s="15" t="s">
        <v>0</v>
      </c>
      <c r="B180" s="15" t="s">
        <v>2</v>
      </c>
      <c r="C180" s="15" t="s">
        <v>3</v>
      </c>
    </row>
    <row r="181" spans="1:3" s="12" customFormat="1" x14ac:dyDescent="0.25">
      <c r="A181" s="15" t="s">
        <v>1</v>
      </c>
      <c r="B181" s="15">
        <v>2</v>
      </c>
      <c r="C181" s="15">
        <v>3</v>
      </c>
    </row>
    <row r="182" spans="1:3" s="12" customFormat="1" x14ac:dyDescent="0.25">
      <c r="A182" s="3" t="s">
        <v>36</v>
      </c>
      <c r="B182" s="108">
        <f>B184+B186+B187+B189+B190+B191+B192+B193+B194+B185+B188</f>
        <v>8445600</v>
      </c>
      <c r="C182" s="108">
        <f>SUM(C184:C194)</f>
        <v>632864.87</v>
      </c>
    </row>
    <row r="183" spans="1:3" s="12" customFormat="1" x14ac:dyDescent="0.25">
      <c r="A183" s="10" t="s">
        <v>4</v>
      </c>
      <c r="B183" s="74"/>
      <c r="C183" s="74"/>
    </row>
    <row r="184" spans="1:3" s="12" customFormat="1" x14ac:dyDescent="0.25">
      <c r="A184" s="13" t="s">
        <v>8</v>
      </c>
      <c r="B184" s="133">
        <v>6000000</v>
      </c>
      <c r="C184" s="133">
        <v>478728.02</v>
      </c>
    </row>
    <row r="185" spans="1:3" s="12" customFormat="1" x14ac:dyDescent="0.25">
      <c r="A185" s="13" t="s">
        <v>13</v>
      </c>
      <c r="B185" s="133">
        <v>30600</v>
      </c>
      <c r="C185" s="133"/>
    </row>
    <row r="186" spans="1:3" s="12" customFormat="1" x14ac:dyDescent="0.25">
      <c r="A186" s="13" t="s">
        <v>9</v>
      </c>
      <c r="B186" s="133">
        <v>1812000</v>
      </c>
      <c r="C186" s="133">
        <v>144575.85</v>
      </c>
    </row>
    <row r="187" spans="1:3" s="12" customFormat="1" x14ac:dyDescent="0.25">
      <c r="A187" s="13" t="s">
        <v>10</v>
      </c>
      <c r="B187" s="133">
        <v>25000</v>
      </c>
      <c r="C187" s="133"/>
    </row>
    <row r="188" spans="1:3" s="12" customFormat="1" ht="23.25" x14ac:dyDescent="0.25">
      <c r="A188" s="13" t="s">
        <v>14</v>
      </c>
      <c r="B188" s="133">
        <v>0</v>
      </c>
      <c r="C188" s="133"/>
    </row>
    <row r="189" spans="1:3" s="12" customFormat="1" x14ac:dyDescent="0.25">
      <c r="A189" s="13" t="s">
        <v>15</v>
      </c>
      <c r="B189" s="133">
        <v>114000</v>
      </c>
      <c r="C189" s="133"/>
    </row>
    <row r="190" spans="1:3" s="12" customFormat="1" x14ac:dyDescent="0.25">
      <c r="A190" s="13" t="s">
        <v>11</v>
      </c>
      <c r="B190" s="133">
        <v>84820</v>
      </c>
      <c r="C190" s="133"/>
    </row>
    <row r="191" spans="1:3" s="12" customFormat="1" x14ac:dyDescent="0.25">
      <c r="A191" s="13" t="s">
        <v>12</v>
      </c>
      <c r="B191" s="133">
        <v>82790</v>
      </c>
      <c r="C191" s="133">
        <v>9561</v>
      </c>
    </row>
    <row r="192" spans="1:3" s="12" customFormat="1" x14ac:dyDescent="0.25">
      <c r="A192" s="10" t="s">
        <v>5</v>
      </c>
      <c r="B192" s="133">
        <v>23576</v>
      </c>
      <c r="C192" s="133"/>
    </row>
    <row r="193" spans="1:3" s="12" customFormat="1" ht="25.5" x14ac:dyDescent="0.25">
      <c r="A193" s="10" t="s">
        <v>6</v>
      </c>
      <c r="B193" s="133">
        <v>19000</v>
      </c>
      <c r="C193" s="133"/>
    </row>
    <row r="194" spans="1:3" s="12" customFormat="1" ht="25.5" x14ac:dyDescent="0.25">
      <c r="A194" s="10" t="s">
        <v>7</v>
      </c>
      <c r="B194" s="133">
        <v>253814</v>
      </c>
      <c r="C194" s="133"/>
    </row>
    <row r="195" spans="1:3" s="12" customFormat="1" x14ac:dyDescent="0.25">
      <c r="A195" s="10"/>
      <c r="B195" s="118"/>
      <c r="C195" s="118"/>
    </row>
    <row r="196" spans="1:3" s="12" customFormat="1" x14ac:dyDescent="0.25">
      <c r="A196" s="15" t="s">
        <v>0</v>
      </c>
      <c r="B196" s="15" t="s">
        <v>2</v>
      </c>
      <c r="C196" s="15" t="s">
        <v>3</v>
      </c>
    </row>
    <row r="197" spans="1:3" s="12" customFormat="1" x14ac:dyDescent="0.25">
      <c r="A197" s="15" t="s">
        <v>1</v>
      </c>
      <c r="B197" s="15">
        <v>2</v>
      </c>
      <c r="C197" s="15">
        <v>3</v>
      </c>
    </row>
    <row r="198" spans="1:3" s="12" customFormat="1" x14ac:dyDescent="0.25">
      <c r="A198" s="3" t="s">
        <v>31</v>
      </c>
      <c r="B198" s="108">
        <f>B200+B202+B203+B205+B206+B207+B208+B209+B201+B204</f>
        <v>5530800</v>
      </c>
      <c r="C198" s="108">
        <f>C200+C202+C203+C205+C206+C207+C208+C209+C204</f>
        <v>390939.92000000004</v>
      </c>
    </row>
    <row r="199" spans="1:3" s="12" customFormat="1" x14ac:dyDescent="0.25">
      <c r="A199" s="10" t="s">
        <v>4</v>
      </c>
      <c r="B199" s="74"/>
      <c r="C199" s="74"/>
    </row>
    <row r="200" spans="1:3" s="12" customFormat="1" x14ac:dyDescent="0.25">
      <c r="A200" s="13" t="s">
        <v>8</v>
      </c>
      <c r="B200" s="133">
        <v>3900000</v>
      </c>
      <c r="C200" s="133">
        <v>292284.02</v>
      </c>
    </row>
    <row r="201" spans="1:3" s="12" customFormat="1" x14ac:dyDescent="0.25">
      <c r="A201" s="13" t="s">
        <v>13</v>
      </c>
      <c r="B201" s="133">
        <v>27000</v>
      </c>
      <c r="C201" s="133"/>
    </row>
    <row r="202" spans="1:3" s="12" customFormat="1" x14ac:dyDescent="0.25">
      <c r="A202" s="13" t="s">
        <v>9</v>
      </c>
      <c r="B202" s="133">
        <v>1177800</v>
      </c>
      <c r="C202" s="133">
        <v>98455.9</v>
      </c>
    </row>
    <row r="203" spans="1:3" s="12" customFormat="1" x14ac:dyDescent="0.25">
      <c r="A203" s="13" t="s">
        <v>10</v>
      </c>
      <c r="B203" s="133">
        <v>12000</v>
      </c>
      <c r="C203" s="80"/>
    </row>
    <row r="204" spans="1:3" s="12" customFormat="1" x14ac:dyDescent="0.25">
      <c r="A204" s="13" t="s">
        <v>30</v>
      </c>
      <c r="B204" s="133">
        <v>33178</v>
      </c>
      <c r="C204" s="133"/>
    </row>
    <row r="205" spans="1:3" s="12" customFormat="1" x14ac:dyDescent="0.25">
      <c r="A205" s="13" t="s">
        <v>11</v>
      </c>
      <c r="B205" s="133">
        <v>13880</v>
      </c>
      <c r="C205" s="133"/>
    </row>
    <row r="206" spans="1:3" s="12" customFormat="1" x14ac:dyDescent="0.25">
      <c r="A206" s="13" t="s">
        <v>12</v>
      </c>
      <c r="B206" s="133">
        <v>204092</v>
      </c>
      <c r="C206" s="133"/>
    </row>
    <row r="207" spans="1:3" s="12" customFormat="1" x14ac:dyDescent="0.25">
      <c r="A207" s="10" t="s">
        <v>5</v>
      </c>
      <c r="B207" s="133">
        <v>5100</v>
      </c>
      <c r="C207" s="133">
        <v>200</v>
      </c>
    </row>
    <row r="208" spans="1:3" s="12" customFormat="1" ht="25.5" x14ac:dyDescent="0.25">
      <c r="A208" s="10" t="s">
        <v>6</v>
      </c>
      <c r="B208" s="133"/>
      <c r="C208" s="133"/>
    </row>
    <row r="209" spans="1:3" s="12" customFormat="1" ht="25.5" x14ac:dyDescent="0.25">
      <c r="A209" s="10" t="s">
        <v>7</v>
      </c>
      <c r="B209" s="133">
        <v>157750</v>
      </c>
      <c r="C209" s="133"/>
    </row>
    <row r="210" spans="1:3" s="12" customFormat="1" x14ac:dyDescent="0.25">
      <c r="A210" s="14"/>
      <c r="B210" s="14"/>
      <c r="C210" s="14"/>
    </row>
    <row r="211" spans="1:3" s="12" customFormat="1" x14ac:dyDescent="0.25">
      <c r="A211" s="15" t="s">
        <v>0</v>
      </c>
      <c r="B211" s="15" t="s">
        <v>2</v>
      </c>
      <c r="C211" s="15" t="s">
        <v>3</v>
      </c>
    </row>
    <row r="212" spans="1:3" s="12" customFormat="1" x14ac:dyDescent="0.25">
      <c r="A212" s="15" t="s">
        <v>1</v>
      </c>
      <c r="B212" s="15">
        <v>2</v>
      </c>
      <c r="C212" s="15">
        <v>3</v>
      </c>
    </row>
    <row r="213" spans="1:3" s="12" customFormat="1" x14ac:dyDescent="0.25">
      <c r="A213" s="3" t="s">
        <v>32</v>
      </c>
      <c r="B213" s="108">
        <f>B215+B217+B218+B220+B221+B222+B223+B224+B216+B219</f>
        <v>5130300</v>
      </c>
      <c r="C213" s="108">
        <f>C215+C216+C217+C218+C220+C221+C222+C223+C224+C219</f>
        <v>589977.44000000006</v>
      </c>
    </row>
    <row r="214" spans="1:3" s="12" customFormat="1" x14ac:dyDescent="0.25">
      <c r="A214" s="10" t="s">
        <v>4</v>
      </c>
      <c r="B214" s="74"/>
      <c r="C214" s="74"/>
    </row>
    <row r="215" spans="1:3" s="12" customFormat="1" x14ac:dyDescent="0.25">
      <c r="A215" s="13" t="s">
        <v>8</v>
      </c>
      <c r="B215" s="133">
        <v>3450000</v>
      </c>
      <c r="C215" s="133">
        <v>428413.53</v>
      </c>
    </row>
    <row r="216" spans="1:3" s="12" customFormat="1" x14ac:dyDescent="0.25">
      <c r="A216" s="13" t="s">
        <v>13</v>
      </c>
      <c r="B216" s="133">
        <v>150500</v>
      </c>
      <c r="C216" s="133">
        <v>900</v>
      </c>
    </row>
    <row r="217" spans="1:3" s="12" customFormat="1" x14ac:dyDescent="0.25">
      <c r="A217" s="13" t="s">
        <v>9</v>
      </c>
      <c r="B217" s="133">
        <v>1041900</v>
      </c>
      <c r="C217" s="133">
        <v>129380.91</v>
      </c>
    </row>
    <row r="218" spans="1:3" s="12" customFormat="1" x14ac:dyDescent="0.25">
      <c r="A218" s="13" t="s">
        <v>10</v>
      </c>
      <c r="B218" s="133">
        <v>16000</v>
      </c>
      <c r="C218" s="133">
        <v>1797</v>
      </c>
    </row>
    <row r="219" spans="1:3" s="12" customFormat="1" x14ac:dyDescent="0.25">
      <c r="A219" s="13" t="s">
        <v>15</v>
      </c>
      <c r="B219" s="133">
        <v>23200</v>
      </c>
      <c r="C219" s="133">
        <v>0</v>
      </c>
    </row>
    <row r="220" spans="1:3" s="12" customFormat="1" x14ac:dyDescent="0.25">
      <c r="A220" s="13" t="s">
        <v>11</v>
      </c>
      <c r="B220" s="133">
        <v>63200</v>
      </c>
      <c r="C220" s="133">
        <v>0</v>
      </c>
    </row>
    <row r="221" spans="1:3" s="12" customFormat="1" x14ac:dyDescent="0.25">
      <c r="A221" s="13" t="s">
        <v>12</v>
      </c>
      <c r="B221" s="133">
        <v>80000</v>
      </c>
      <c r="C221" s="133">
        <v>18040</v>
      </c>
    </row>
    <row r="222" spans="1:3" s="12" customFormat="1" x14ac:dyDescent="0.25">
      <c r="A222" s="10" t="s">
        <v>5</v>
      </c>
      <c r="B222" s="133">
        <v>6000</v>
      </c>
      <c r="C222" s="133">
        <v>0</v>
      </c>
    </row>
    <row r="223" spans="1:3" s="12" customFormat="1" ht="25.5" x14ac:dyDescent="0.25">
      <c r="A223" s="10" t="s">
        <v>6</v>
      </c>
      <c r="B223" s="133">
        <v>0</v>
      </c>
      <c r="C223" s="133">
        <v>0</v>
      </c>
    </row>
    <row r="224" spans="1:3" s="12" customFormat="1" ht="25.5" x14ac:dyDescent="0.25">
      <c r="A224" s="10" t="s">
        <v>7</v>
      </c>
      <c r="B224" s="133">
        <v>299500</v>
      </c>
      <c r="C224" s="133">
        <v>11446</v>
      </c>
    </row>
    <row r="225" spans="1:3" s="12" customFormat="1" x14ac:dyDescent="0.25">
      <c r="A225" s="14"/>
      <c r="B225" s="14"/>
      <c r="C225" s="14"/>
    </row>
    <row r="226" spans="1:3" s="12" customFormat="1" x14ac:dyDescent="0.25">
      <c r="A226" s="15" t="s">
        <v>0</v>
      </c>
      <c r="B226" s="15" t="s">
        <v>2</v>
      </c>
      <c r="C226" s="15" t="s">
        <v>3</v>
      </c>
    </row>
    <row r="227" spans="1:3" s="12" customFormat="1" x14ac:dyDescent="0.25">
      <c r="A227" s="15" t="s">
        <v>1</v>
      </c>
      <c r="B227" s="15">
        <v>2</v>
      </c>
      <c r="C227" s="15">
        <v>3</v>
      </c>
    </row>
    <row r="228" spans="1:3" s="12" customFormat="1" ht="25.5" x14ac:dyDescent="0.25">
      <c r="A228" s="3" t="s">
        <v>34</v>
      </c>
      <c r="B228" s="8">
        <f>SUM(B230:B242)</f>
        <v>40924600</v>
      </c>
      <c r="C228" s="8">
        <f>SUM(C230:C242)</f>
        <v>2403190.62</v>
      </c>
    </row>
    <row r="229" spans="1:3" s="12" customFormat="1" x14ac:dyDescent="0.25">
      <c r="A229" s="10" t="s">
        <v>4</v>
      </c>
      <c r="B229" s="11"/>
      <c r="C229" s="11"/>
    </row>
    <row r="230" spans="1:3" s="12" customFormat="1" x14ac:dyDescent="0.25">
      <c r="A230" s="13" t="s">
        <v>8</v>
      </c>
      <c r="B230" s="127">
        <v>27437100</v>
      </c>
      <c r="C230" s="127">
        <v>1851392.09</v>
      </c>
    </row>
    <row r="231" spans="1:3" s="12" customFormat="1" x14ac:dyDescent="0.25">
      <c r="A231" s="13" t="s">
        <v>13</v>
      </c>
      <c r="B231" s="127">
        <v>42600</v>
      </c>
      <c r="C231" s="127"/>
    </row>
    <row r="232" spans="1:3" s="12" customFormat="1" x14ac:dyDescent="0.25">
      <c r="A232" s="13" t="s">
        <v>9</v>
      </c>
      <c r="B232" s="127">
        <v>8286000</v>
      </c>
      <c r="C232" s="127">
        <v>551798.53</v>
      </c>
    </row>
    <row r="233" spans="1:3" s="12" customFormat="1" x14ac:dyDescent="0.25">
      <c r="A233" s="13" t="s">
        <v>10</v>
      </c>
      <c r="B233" s="127"/>
      <c r="C233" s="127"/>
    </row>
    <row r="234" spans="1:3" s="12" customFormat="1" x14ac:dyDescent="0.25">
      <c r="A234" s="13" t="s">
        <v>15</v>
      </c>
      <c r="B234" s="127">
        <v>47800</v>
      </c>
      <c r="C234" s="127"/>
    </row>
    <row r="235" spans="1:3" s="12" customFormat="1" x14ac:dyDescent="0.25">
      <c r="A235" s="13" t="s">
        <v>33</v>
      </c>
      <c r="B235" s="127"/>
      <c r="C235" s="127"/>
    </row>
    <row r="236" spans="1:3" s="12" customFormat="1" x14ac:dyDescent="0.25">
      <c r="A236" s="13" t="s">
        <v>11</v>
      </c>
      <c r="B236" s="127">
        <v>476400</v>
      </c>
      <c r="C236" s="127"/>
    </row>
    <row r="237" spans="1:3" s="12" customFormat="1" x14ac:dyDescent="0.25">
      <c r="A237" s="13" t="s">
        <v>12</v>
      </c>
      <c r="B237" s="127">
        <v>681100</v>
      </c>
      <c r="C237" s="127"/>
    </row>
    <row r="238" spans="1:3" s="12" customFormat="1" x14ac:dyDescent="0.25">
      <c r="A238" s="10" t="s">
        <v>5</v>
      </c>
      <c r="B238" s="127"/>
      <c r="C238" s="127"/>
    </row>
    <row r="239" spans="1:3" s="12" customFormat="1" ht="25.5" x14ac:dyDescent="0.25">
      <c r="A239" s="10" t="s">
        <v>6</v>
      </c>
      <c r="B239" s="127"/>
      <c r="C239" s="127"/>
    </row>
    <row r="240" spans="1:3" s="12" customFormat="1" ht="25.5" x14ac:dyDescent="0.25">
      <c r="A240" s="10" t="s">
        <v>7</v>
      </c>
      <c r="B240" s="127">
        <v>3953600</v>
      </c>
      <c r="C240" s="127"/>
    </row>
    <row r="241" spans="1:3" s="12" customFormat="1" x14ac:dyDescent="0.25">
      <c r="A241" s="6" t="s">
        <v>37</v>
      </c>
      <c r="B241" s="127"/>
      <c r="C241" s="127"/>
    </row>
    <row r="242" spans="1:3" s="12" customFormat="1" x14ac:dyDescent="0.25">
      <c r="A242" s="6" t="s">
        <v>38</v>
      </c>
      <c r="B242" s="127"/>
      <c r="C242" s="127"/>
    </row>
    <row r="243" spans="1:3" s="12" customFormat="1" x14ac:dyDescent="0.25">
      <c r="A243" s="14"/>
      <c r="B243" s="14"/>
      <c r="C243" s="14"/>
    </row>
    <row r="244" spans="1:3" s="12" customFormat="1" x14ac:dyDescent="0.25">
      <c r="A244" s="15" t="s">
        <v>0</v>
      </c>
      <c r="B244" s="15" t="s">
        <v>2</v>
      </c>
      <c r="C244" s="15" t="s">
        <v>3</v>
      </c>
    </row>
    <row r="245" spans="1:3" s="12" customFormat="1" x14ac:dyDescent="0.25">
      <c r="A245" s="15" t="s">
        <v>1</v>
      </c>
      <c r="B245" s="15">
        <v>2</v>
      </c>
      <c r="C245" s="15">
        <v>3</v>
      </c>
    </row>
    <row r="246" spans="1:3" s="12" customFormat="1" ht="25.5" x14ac:dyDescent="0.25">
      <c r="A246" s="3" t="s">
        <v>39</v>
      </c>
      <c r="B246" s="8">
        <f>SUM(B248:B260)</f>
        <v>39085400</v>
      </c>
      <c r="C246" s="8">
        <f>SUM(C248:C259)</f>
        <v>2473771.73</v>
      </c>
    </row>
    <row r="247" spans="1:3" s="12" customFormat="1" x14ac:dyDescent="0.25">
      <c r="A247" s="10" t="s">
        <v>4</v>
      </c>
      <c r="B247" s="11"/>
      <c r="C247" s="11"/>
    </row>
    <row r="248" spans="1:3" s="12" customFormat="1" x14ac:dyDescent="0.25">
      <c r="A248" s="13" t="s">
        <v>8</v>
      </c>
      <c r="B248" s="118">
        <v>25326600</v>
      </c>
      <c r="C248" s="118">
        <v>1900000</v>
      </c>
    </row>
    <row r="249" spans="1:3" s="12" customFormat="1" x14ac:dyDescent="0.25">
      <c r="A249" s="13" t="s">
        <v>13</v>
      </c>
      <c r="B249" s="118">
        <v>145000</v>
      </c>
      <c r="C249" s="118"/>
    </row>
    <row r="250" spans="1:3" s="12" customFormat="1" x14ac:dyDescent="0.25">
      <c r="A250" s="13" t="s">
        <v>9</v>
      </c>
      <c r="B250" s="118">
        <v>7648600</v>
      </c>
      <c r="C250" s="118">
        <v>573771.73</v>
      </c>
    </row>
    <row r="251" spans="1:3" s="12" customFormat="1" x14ac:dyDescent="0.25">
      <c r="A251" s="13" t="s">
        <v>10</v>
      </c>
      <c r="B251" s="118">
        <v>29500</v>
      </c>
      <c r="C251" s="118"/>
    </row>
    <row r="252" spans="1:3" s="12" customFormat="1" x14ac:dyDescent="0.25">
      <c r="A252" s="13" t="s">
        <v>15</v>
      </c>
      <c r="B252" s="118">
        <v>81500</v>
      </c>
      <c r="C252" s="118"/>
    </row>
    <row r="253" spans="1:3" s="12" customFormat="1" x14ac:dyDescent="0.25">
      <c r="A253" s="13" t="s">
        <v>11</v>
      </c>
      <c r="B253" s="118">
        <v>778600</v>
      </c>
      <c r="C253" s="118"/>
    </row>
    <row r="254" spans="1:3" s="12" customFormat="1" x14ac:dyDescent="0.25">
      <c r="A254" s="13" t="s">
        <v>12</v>
      </c>
      <c r="B254" s="118">
        <v>1429235</v>
      </c>
      <c r="C254" s="118"/>
    </row>
    <row r="255" spans="1:3" s="12" customFormat="1" x14ac:dyDescent="0.25">
      <c r="A255" s="10" t="s">
        <v>5</v>
      </c>
      <c r="B255" s="118">
        <v>31000</v>
      </c>
      <c r="C255" s="118"/>
    </row>
    <row r="256" spans="1:3" s="12" customFormat="1" ht="25.5" x14ac:dyDescent="0.25">
      <c r="A256" s="10" t="s">
        <v>6</v>
      </c>
      <c r="B256" s="118">
        <v>312988</v>
      </c>
      <c r="C256" s="118"/>
    </row>
    <row r="257" spans="1:3" s="12" customFormat="1" ht="25.5" x14ac:dyDescent="0.25">
      <c r="A257" s="10" t="s">
        <v>7</v>
      </c>
      <c r="B257" s="118">
        <v>3302377</v>
      </c>
      <c r="C257" s="118"/>
    </row>
    <row r="258" spans="1:3" s="12" customFormat="1" x14ac:dyDescent="0.25">
      <c r="A258" s="6" t="s">
        <v>37</v>
      </c>
      <c r="B258" s="118"/>
      <c r="C258" s="6"/>
    </row>
    <row r="259" spans="1:3" s="12" customFormat="1" x14ac:dyDescent="0.25">
      <c r="A259" s="6" t="s">
        <v>38</v>
      </c>
      <c r="B259" s="118"/>
      <c r="C259" s="6"/>
    </row>
    <row r="260" spans="1:3" s="12" customFormat="1" x14ac:dyDescent="0.25">
      <c r="A260" s="14"/>
      <c r="B260" s="14"/>
      <c r="C260" s="14"/>
    </row>
    <row r="261" spans="1:3" s="12" customFormat="1" x14ac:dyDescent="0.25">
      <c r="A261" s="27" t="s">
        <v>0</v>
      </c>
      <c r="B261" s="27" t="s">
        <v>2</v>
      </c>
      <c r="C261" s="27" t="s">
        <v>3</v>
      </c>
    </row>
    <row r="262" spans="1:3" s="12" customFormat="1" ht="15.75" thickBot="1" x14ac:dyDescent="0.3">
      <c r="A262" s="27" t="s">
        <v>1</v>
      </c>
      <c r="B262" s="28" t="s">
        <v>40</v>
      </c>
      <c r="C262" s="28" t="s">
        <v>41</v>
      </c>
    </row>
    <row r="263" spans="1:3" s="12" customFormat="1" x14ac:dyDescent="0.25">
      <c r="A263" s="29" t="s">
        <v>42</v>
      </c>
      <c r="B263" s="81">
        <f>B265+B267+B268+B271+B272+B273+B274+B275+B266+B269+B270</f>
        <v>28498200</v>
      </c>
      <c r="C263" s="81">
        <f>C265+C267+C268+C271+C272+C273+C274+C275+C266+C269+C270</f>
        <v>1712221.3099999998</v>
      </c>
    </row>
    <row r="264" spans="1:3" s="12" customFormat="1" x14ac:dyDescent="0.25">
      <c r="A264" s="31" t="s">
        <v>4</v>
      </c>
      <c r="B264" s="82"/>
      <c r="C264" s="82"/>
    </row>
    <row r="265" spans="1:3" s="12" customFormat="1" x14ac:dyDescent="0.25">
      <c r="A265" s="33" t="s">
        <v>8</v>
      </c>
      <c r="B265" s="83">
        <v>13055000</v>
      </c>
      <c r="C265" s="83">
        <v>1300705.8799999999</v>
      </c>
    </row>
    <row r="266" spans="1:3" s="12" customFormat="1" x14ac:dyDescent="0.25">
      <c r="A266" s="33" t="s">
        <v>13</v>
      </c>
      <c r="B266" s="83"/>
      <c r="C266" s="83"/>
    </row>
    <row r="267" spans="1:3" s="12" customFormat="1" x14ac:dyDescent="0.25">
      <c r="A267" s="33" t="s">
        <v>9</v>
      </c>
      <c r="B267" s="83">
        <v>3942500</v>
      </c>
      <c r="C267" s="83">
        <v>393327.96</v>
      </c>
    </row>
    <row r="268" spans="1:3" s="12" customFormat="1" x14ac:dyDescent="0.25">
      <c r="A268" s="33" t="s">
        <v>10</v>
      </c>
      <c r="B268" s="83">
        <v>232000</v>
      </c>
      <c r="C268" s="83"/>
    </row>
    <row r="269" spans="1:3" s="12" customFormat="1" ht="23.25" x14ac:dyDescent="0.25">
      <c r="A269" s="33" t="s">
        <v>14</v>
      </c>
      <c r="B269" s="83">
        <v>400000</v>
      </c>
      <c r="C269" s="83"/>
    </row>
    <row r="270" spans="1:3" s="12" customFormat="1" x14ac:dyDescent="0.25">
      <c r="A270" s="13" t="s">
        <v>15</v>
      </c>
      <c r="B270" s="83">
        <v>260000</v>
      </c>
      <c r="C270" s="83"/>
    </row>
    <row r="271" spans="1:3" s="12" customFormat="1" x14ac:dyDescent="0.25">
      <c r="A271" s="33" t="s">
        <v>11</v>
      </c>
      <c r="B271" s="83">
        <v>1435000</v>
      </c>
      <c r="C271" s="83"/>
    </row>
    <row r="272" spans="1:3" s="12" customFormat="1" x14ac:dyDescent="0.25">
      <c r="A272" s="33" t="s">
        <v>12</v>
      </c>
      <c r="B272" s="83">
        <v>2665000</v>
      </c>
      <c r="C272" s="83">
        <v>18187.47</v>
      </c>
    </row>
    <row r="273" spans="1:3" s="12" customFormat="1" x14ac:dyDescent="0.25">
      <c r="A273" s="31" t="s">
        <v>5</v>
      </c>
      <c r="B273" s="83">
        <v>50000</v>
      </c>
      <c r="C273" s="83"/>
    </row>
    <row r="274" spans="1:3" s="12" customFormat="1" ht="25.5" x14ac:dyDescent="0.25">
      <c r="A274" s="31" t="s">
        <v>6</v>
      </c>
      <c r="B274" s="83">
        <v>2859000</v>
      </c>
      <c r="C274" s="83"/>
    </row>
    <row r="275" spans="1:3" s="12" customFormat="1" ht="25.5" x14ac:dyDescent="0.25">
      <c r="A275" s="31" t="s">
        <v>7</v>
      </c>
      <c r="B275" s="83">
        <v>3599700</v>
      </c>
      <c r="C275" s="83"/>
    </row>
    <row r="276" spans="1:3" s="12" customFormat="1" x14ac:dyDescent="0.25">
      <c r="A276" s="31"/>
      <c r="B276" s="35"/>
      <c r="C276" s="35"/>
    </row>
    <row r="277" spans="1:3" s="12" customFormat="1" x14ac:dyDescent="0.25">
      <c r="A277" s="14"/>
      <c r="B277" s="41"/>
      <c r="C277" s="41"/>
    </row>
    <row r="278" spans="1:3" s="12" customFormat="1" x14ac:dyDescent="0.25">
      <c r="A278" s="42" t="s">
        <v>45</v>
      </c>
      <c r="B278" s="87">
        <f>SUM(B280:B291)</f>
        <v>74965000</v>
      </c>
      <c r="C278" s="87">
        <f>SUM(C280:C291)</f>
        <v>243219</v>
      </c>
    </row>
    <row r="279" spans="1:3" s="12" customFormat="1" x14ac:dyDescent="0.25">
      <c r="A279" s="44" t="s">
        <v>4</v>
      </c>
      <c r="B279" s="88"/>
      <c r="C279" s="88"/>
    </row>
    <row r="280" spans="1:3" s="12" customFormat="1" x14ac:dyDescent="0.25">
      <c r="A280" s="46" t="s">
        <v>8</v>
      </c>
      <c r="B280" s="103">
        <v>15334101.380000001</v>
      </c>
      <c r="C280" s="103">
        <v>155239</v>
      </c>
    </row>
    <row r="281" spans="1:3" s="12" customFormat="1" x14ac:dyDescent="0.25">
      <c r="A281" s="46" t="s">
        <v>9</v>
      </c>
      <c r="B281" s="103">
        <v>4630898.62</v>
      </c>
      <c r="C281" s="103"/>
    </row>
    <row r="282" spans="1:3" s="12" customFormat="1" x14ac:dyDescent="0.25">
      <c r="A282" s="46" t="s">
        <v>10</v>
      </c>
      <c r="B282" s="103">
        <v>70912</v>
      </c>
      <c r="C282" s="103"/>
    </row>
    <row r="283" spans="1:3" s="12" customFormat="1" x14ac:dyDescent="0.25">
      <c r="A283" s="46" t="s">
        <v>44</v>
      </c>
      <c r="B283" s="103">
        <v>42000</v>
      </c>
      <c r="C283" s="103"/>
    </row>
    <row r="284" spans="1:3" s="12" customFormat="1" x14ac:dyDescent="0.25">
      <c r="A284" s="46" t="s">
        <v>15</v>
      </c>
      <c r="B284" s="103">
        <v>201618.5</v>
      </c>
      <c r="C284" s="103"/>
    </row>
    <row r="285" spans="1:3" s="12" customFormat="1" x14ac:dyDescent="0.25">
      <c r="A285" s="46" t="s">
        <v>11</v>
      </c>
      <c r="B285" s="103">
        <v>1507000</v>
      </c>
      <c r="C285" s="103"/>
    </row>
    <row r="286" spans="1:3" s="12" customFormat="1" x14ac:dyDescent="0.25">
      <c r="A286" s="46" t="s">
        <v>12</v>
      </c>
      <c r="B286" s="103">
        <v>49572069.5</v>
      </c>
      <c r="C286" s="103"/>
    </row>
    <row r="287" spans="1:3" s="12" customFormat="1" x14ac:dyDescent="0.25">
      <c r="A287" s="48" t="s">
        <v>5</v>
      </c>
      <c r="B287" s="103">
        <v>83000</v>
      </c>
      <c r="C287" s="103"/>
    </row>
    <row r="288" spans="1:3" s="12" customFormat="1" ht="25.5" x14ac:dyDescent="0.25">
      <c r="A288" s="48" t="s">
        <v>6</v>
      </c>
      <c r="B288" s="103">
        <v>1910000</v>
      </c>
      <c r="C288" s="103"/>
    </row>
    <row r="289" spans="1:3" s="12" customFormat="1" ht="25.5" x14ac:dyDescent="0.25">
      <c r="A289" s="48" t="s">
        <v>7</v>
      </c>
      <c r="B289" s="103">
        <v>1581400</v>
      </c>
      <c r="C289" s="103">
        <v>87980</v>
      </c>
    </row>
    <row r="290" spans="1:3" s="12" customFormat="1" x14ac:dyDescent="0.25">
      <c r="A290" s="49" t="s">
        <v>47</v>
      </c>
      <c r="B290" s="103">
        <v>32000</v>
      </c>
      <c r="C290" s="103"/>
    </row>
    <row r="291" spans="1:3" s="12" customFormat="1" x14ac:dyDescent="0.25">
      <c r="A291" s="14"/>
      <c r="B291" s="86"/>
      <c r="C291" s="86"/>
    </row>
    <row r="292" spans="1:3" s="12" customFormat="1" x14ac:dyDescent="0.25">
      <c r="A292" s="3" t="s">
        <v>46</v>
      </c>
      <c r="B292" s="43">
        <f>SUM(B294:B304)</f>
        <v>9150200</v>
      </c>
      <c r="C292" s="43">
        <f>SUM(C294:C304)</f>
        <v>273477.94</v>
      </c>
    </row>
    <row r="293" spans="1:3" s="12" customFormat="1" x14ac:dyDescent="0.25">
      <c r="A293" s="10" t="s">
        <v>4</v>
      </c>
      <c r="B293" s="50"/>
      <c r="C293" s="50"/>
    </row>
    <row r="294" spans="1:3" s="12" customFormat="1" x14ac:dyDescent="0.25">
      <c r="A294" s="13" t="s">
        <v>8</v>
      </c>
      <c r="B294" s="51">
        <v>3288479</v>
      </c>
      <c r="C294" s="51">
        <v>210044.5</v>
      </c>
    </row>
    <row r="295" spans="1:3" s="12" customFormat="1" x14ac:dyDescent="0.25">
      <c r="A295" s="13" t="s">
        <v>47</v>
      </c>
      <c r="B295" s="51">
        <v>60000</v>
      </c>
      <c r="C295" s="51"/>
    </row>
    <row r="296" spans="1:3" s="12" customFormat="1" x14ac:dyDescent="0.25">
      <c r="A296" s="13" t="s">
        <v>9</v>
      </c>
      <c r="B296" s="51">
        <v>993121</v>
      </c>
      <c r="C296" s="51">
        <v>63433.440000000002</v>
      </c>
    </row>
    <row r="297" spans="1:3" s="12" customFormat="1" x14ac:dyDescent="0.25">
      <c r="A297" s="13" t="s">
        <v>10</v>
      </c>
      <c r="B297" s="51">
        <v>60000</v>
      </c>
      <c r="C297" s="51"/>
    </row>
    <row r="298" spans="1:3" s="12" customFormat="1" x14ac:dyDescent="0.25">
      <c r="A298" s="13" t="s">
        <v>44</v>
      </c>
      <c r="B298" s="51">
        <v>40000</v>
      </c>
      <c r="C298" s="51"/>
    </row>
    <row r="299" spans="1:3" s="12" customFormat="1" x14ac:dyDescent="0.25">
      <c r="A299" s="13" t="s">
        <v>15</v>
      </c>
      <c r="B299" s="51">
        <v>110000</v>
      </c>
      <c r="C299" s="51"/>
    </row>
    <row r="300" spans="1:3" s="12" customFormat="1" x14ac:dyDescent="0.25">
      <c r="A300" s="13" t="s">
        <v>11</v>
      </c>
      <c r="B300" s="51">
        <v>380000</v>
      </c>
      <c r="C300" s="51"/>
    </row>
    <row r="301" spans="1:3" s="12" customFormat="1" x14ac:dyDescent="0.25">
      <c r="A301" s="13" t="s">
        <v>12</v>
      </c>
      <c r="B301" s="51">
        <v>1324000</v>
      </c>
      <c r="C301" s="51"/>
    </row>
    <row r="302" spans="1:3" s="12" customFormat="1" x14ac:dyDescent="0.25">
      <c r="A302" s="10" t="s">
        <v>5</v>
      </c>
      <c r="B302" s="51"/>
      <c r="C302" s="51"/>
    </row>
    <row r="303" spans="1:3" s="12" customFormat="1" ht="25.5" x14ac:dyDescent="0.25">
      <c r="A303" s="10" t="s">
        <v>6</v>
      </c>
      <c r="B303" s="51">
        <v>2626500</v>
      </c>
      <c r="C303" s="51"/>
    </row>
    <row r="304" spans="1:3" s="12" customFormat="1" ht="25.5" x14ac:dyDescent="0.25">
      <c r="A304" s="10" t="s">
        <v>7</v>
      </c>
      <c r="B304" s="51">
        <v>268100</v>
      </c>
      <c r="C304" s="51"/>
    </row>
    <row r="305" spans="1:3" s="12" customFormat="1" x14ac:dyDescent="0.25">
      <c r="A305" s="52"/>
      <c r="B305" s="53"/>
      <c r="C305" s="53"/>
    </row>
    <row r="306" spans="1:3" s="12" customFormat="1" x14ac:dyDescent="0.25">
      <c r="A306" s="29" t="s">
        <v>48</v>
      </c>
      <c r="B306" s="43">
        <f>SUM(B308:B318)</f>
        <v>13974200</v>
      </c>
      <c r="C306" s="43">
        <f>SUM(C308:C318)</f>
        <v>450000</v>
      </c>
    </row>
    <row r="307" spans="1:3" s="12" customFormat="1" x14ac:dyDescent="0.25">
      <c r="A307" s="55" t="s">
        <v>4</v>
      </c>
      <c r="B307" s="90"/>
      <c r="C307" s="90"/>
    </row>
    <row r="308" spans="1:3" s="12" customFormat="1" x14ac:dyDescent="0.25">
      <c r="A308" s="56" t="s">
        <v>8</v>
      </c>
      <c r="B308" s="51">
        <v>6248200</v>
      </c>
      <c r="C308" s="51">
        <v>330000</v>
      </c>
    </row>
    <row r="309" spans="1:3" s="12" customFormat="1" x14ac:dyDescent="0.25">
      <c r="A309" s="13" t="s">
        <v>47</v>
      </c>
      <c r="B309" s="51">
        <v>423000</v>
      </c>
      <c r="C309" s="51"/>
    </row>
    <row r="310" spans="1:3" s="12" customFormat="1" x14ac:dyDescent="0.25">
      <c r="A310" s="13" t="s">
        <v>9</v>
      </c>
      <c r="B310" s="51">
        <v>1886800</v>
      </c>
      <c r="C310" s="51">
        <v>120000</v>
      </c>
    </row>
    <row r="311" spans="1:3" s="12" customFormat="1" x14ac:dyDescent="0.25">
      <c r="A311" s="13" t="s">
        <v>10</v>
      </c>
      <c r="B311" s="51">
        <v>81680</v>
      </c>
      <c r="C311" s="51"/>
    </row>
    <row r="312" spans="1:3" s="12" customFormat="1" x14ac:dyDescent="0.25">
      <c r="A312" s="13" t="s">
        <v>44</v>
      </c>
      <c r="B312" s="51"/>
      <c r="C312" s="51"/>
    </row>
    <row r="313" spans="1:3" s="12" customFormat="1" x14ac:dyDescent="0.25">
      <c r="A313" s="13" t="s">
        <v>15</v>
      </c>
      <c r="B313" s="51">
        <v>600000</v>
      </c>
      <c r="C313" s="51"/>
    </row>
    <row r="314" spans="1:3" s="12" customFormat="1" x14ac:dyDescent="0.25">
      <c r="A314" s="13" t="s">
        <v>11</v>
      </c>
      <c r="B314" s="51">
        <v>1450000</v>
      </c>
      <c r="C314" s="51"/>
    </row>
    <row r="315" spans="1:3" s="12" customFormat="1" x14ac:dyDescent="0.25">
      <c r="A315" s="57" t="s">
        <v>12</v>
      </c>
      <c r="B315" s="51">
        <v>375000</v>
      </c>
      <c r="C315" s="51"/>
    </row>
    <row r="316" spans="1:3" s="12" customFormat="1" x14ac:dyDescent="0.25">
      <c r="A316" s="10" t="s">
        <v>5</v>
      </c>
      <c r="B316" s="51">
        <v>5380</v>
      </c>
      <c r="C316" s="51"/>
    </row>
    <row r="317" spans="1:3" s="12" customFormat="1" ht="25.5" x14ac:dyDescent="0.25">
      <c r="A317" s="10" t="s">
        <v>6</v>
      </c>
      <c r="B317" s="51">
        <v>1762000</v>
      </c>
      <c r="C317" s="51"/>
    </row>
    <row r="318" spans="1:3" s="12" customFormat="1" ht="25.5" x14ac:dyDescent="0.25">
      <c r="A318" s="10" t="s">
        <v>7</v>
      </c>
      <c r="B318" s="51">
        <v>1142140</v>
      </c>
      <c r="C318" s="51"/>
    </row>
  </sheetData>
  <mergeCells count="2"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8"/>
  <sheetViews>
    <sheetView topLeftCell="A202"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211" width="9.140625" style="7"/>
    <col min="212" max="212" width="20.140625" style="7" customWidth="1"/>
    <col min="213" max="213" width="4" style="7" customWidth="1"/>
    <col min="214" max="214" width="19.5703125" style="7" customWidth="1"/>
    <col min="215" max="222" width="11" style="7" customWidth="1"/>
    <col min="223" max="467" width="9.140625" style="7"/>
    <col min="468" max="468" width="20.140625" style="7" customWidth="1"/>
    <col min="469" max="469" width="4" style="7" customWidth="1"/>
    <col min="470" max="470" width="19.5703125" style="7" customWidth="1"/>
    <col min="471" max="478" width="11" style="7" customWidth="1"/>
    <col min="479" max="723" width="9.140625" style="7"/>
    <col min="724" max="724" width="20.140625" style="7" customWidth="1"/>
    <col min="725" max="725" width="4" style="7" customWidth="1"/>
    <col min="726" max="726" width="19.5703125" style="7" customWidth="1"/>
    <col min="727" max="734" width="11" style="7" customWidth="1"/>
    <col min="735" max="979" width="9.140625" style="7"/>
    <col min="980" max="980" width="20.140625" style="7" customWidth="1"/>
    <col min="981" max="981" width="4" style="7" customWidth="1"/>
    <col min="982" max="982" width="19.5703125" style="7" customWidth="1"/>
    <col min="983" max="990" width="11" style="7" customWidth="1"/>
    <col min="991" max="1235" width="9.140625" style="7"/>
    <col min="1236" max="1236" width="20.140625" style="7" customWidth="1"/>
    <col min="1237" max="1237" width="4" style="7" customWidth="1"/>
    <col min="1238" max="1238" width="19.5703125" style="7" customWidth="1"/>
    <col min="1239" max="1246" width="11" style="7" customWidth="1"/>
    <col min="1247" max="1491" width="9.140625" style="7"/>
    <col min="1492" max="1492" width="20.140625" style="7" customWidth="1"/>
    <col min="1493" max="1493" width="4" style="7" customWidth="1"/>
    <col min="1494" max="1494" width="19.5703125" style="7" customWidth="1"/>
    <col min="1495" max="1502" width="11" style="7" customWidth="1"/>
    <col min="1503" max="1747" width="9.140625" style="7"/>
    <col min="1748" max="1748" width="20.140625" style="7" customWidth="1"/>
    <col min="1749" max="1749" width="4" style="7" customWidth="1"/>
    <col min="1750" max="1750" width="19.5703125" style="7" customWidth="1"/>
    <col min="1751" max="1758" width="11" style="7" customWidth="1"/>
    <col min="1759" max="2003" width="9.140625" style="7"/>
    <col min="2004" max="2004" width="20.140625" style="7" customWidth="1"/>
    <col min="2005" max="2005" width="4" style="7" customWidth="1"/>
    <col min="2006" max="2006" width="19.5703125" style="7" customWidth="1"/>
    <col min="2007" max="2014" width="11" style="7" customWidth="1"/>
    <col min="2015" max="2259" width="9.140625" style="7"/>
    <col min="2260" max="2260" width="20.140625" style="7" customWidth="1"/>
    <col min="2261" max="2261" width="4" style="7" customWidth="1"/>
    <col min="2262" max="2262" width="19.5703125" style="7" customWidth="1"/>
    <col min="2263" max="2270" width="11" style="7" customWidth="1"/>
    <col min="2271" max="2515" width="9.140625" style="7"/>
    <col min="2516" max="2516" width="20.140625" style="7" customWidth="1"/>
    <col min="2517" max="2517" width="4" style="7" customWidth="1"/>
    <col min="2518" max="2518" width="19.5703125" style="7" customWidth="1"/>
    <col min="2519" max="2526" width="11" style="7" customWidth="1"/>
    <col min="2527" max="2771" width="9.140625" style="7"/>
    <col min="2772" max="2772" width="20.140625" style="7" customWidth="1"/>
    <col min="2773" max="2773" width="4" style="7" customWidth="1"/>
    <col min="2774" max="2774" width="19.5703125" style="7" customWidth="1"/>
    <col min="2775" max="2782" width="11" style="7" customWidth="1"/>
    <col min="2783" max="3027" width="9.140625" style="7"/>
    <col min="3028" max="3028" width="20.140625" style="7" customWidth="1"/>
    <col min="3029" max="3029" width="4" style="7" customWidth="1"/>
    <col min="3030" max="3030" width="19.5703125" style="7" customWidth="1"/>
    <col min="3031" max="3038" width="11" style="7" customWidth="1"/>
    <col min="3039" max="3283" width="9.140625" style="7"/>
    <col min="3284" max="3284" width="20.140625" style="7" customWidth="1"/>
    <col min="3285" max="3285" width="4" style="7" customWidth="1"/>
    <col min="3286" max="3286" width="19.5703125" style="7" customWidth="1"/>
    <col min="3287" max="3294" width="11" style="7" customWidth="1"/>
    <col min="3295" max="3539" width="9.140625" style="7"/>
    <col min="3540" max="3540" width="20.140625" style="7" customWidth="1"/>
    <col min="3541" max="3541" width="4" style="7" customWidth="1"/>
    <col min="3542" max="3542" width="19.5703125" style="7" customWidth="1"/>
    <col min="3543" max="3550" width="11" style="7" customWidth="1"/>
    <col min="3551" max="3795" width="9.140625" style="7"/>
    <col min="3796" max="3796" width="20.140625" style="7" customWidth="1"/>
    <col min="3797" max="3797" width="4" style="7" customWidth="1"/>
    <col min="3798" max="3798" width="19.5703125" style="7" customWidth="1"/>
    <col min="3799" max="3806" width="11" style="7" customWidth="1"/>
    <col min="3807" max="4051" width="9.140625" style="7"/>
    <col min="4052" max="4052" width="20.140625" style="7" customWidth="1"/>
    <col min="4053" max="4053" width="4" style="7" customWidth="1"/>
    <col min="4054" max="4054" width="19.5703125" style="7" customWidth="1"/>
    <col min="4055" max="4062" width="11" style="7" customWidth="1"/>
    <col min="4063" max="4307" width="9.140625" style="7"/>
    <col min="4308" max="4308" width="20.140625" style="7" customWidth="1"/>
    <col min="4309" max="4309" width="4" style="7" customWidth="1"/>
    <col min="4310" max="4310" width="19.5703125" style="7" customWidth="1"/>
    <col min="4311" max="4318" width="11" style="7" customWidth="1"/>
    <col min="4319" max="4563" width="9.140625" style="7"/>
    <col min="4564" max="4564" width="20.140625" style="7" customWidth="1"/>
    <col min="4565" max="4565" width="4" style="7" customWidth="1"/>
    <col min="4566" max="4566" width="19.5703125" style="7" customWidth="1"/>
    <col min="4567" max="4574" width="11" style="7" customWidth="1"/>
    <col min="4575" max="4819" width="9.140625" style="7"/>
    <col min="4820" max="4820" width="20.140625" style="7" customWidth="1"/>
    <col min="4821" max="4821" width="4" style="7" customWidth="1"/>
    <col min="4822" max="4822" width="19.5703125" style="7" customWidth="1"/>
    <col min="4823" max="4830" width="11" style="7" customWidth="1"/>
    <col min="4831" max="5075" width="9.140625" style="7"/>
    <col min="5076" max="5076" width="20.140625" style="7" customWidth="1"/>
    <col min="5077" max="5077" width="4" style="7" customWidth="1"/>
    <col min="5078" max="5078" width="19.5703125" style="7" customWidth="1"/>
    <col min="5079" max="5086" width="11" style="7" customWidth="1"/>
    <col min="5087" max="5331" width="9.140625" style="7"/>
    <col min="5332" max="5332" width="20.140625" style="7" customWidth="1"/>
    <col min="5333" max="5333" width="4" style="7" customWidth="1"/>
    <col min="5334" max="5334" width="19.5703125" style="7" customWidth="1"/>
    <col min="5335" max="5342" width="11" style="7" customWidth="1"/>
    <col min="5343" max="5587" width="9.140625" style="7"/>
    <col min="5588" max="5588" width="20.140625" style="7" customWidth="1"/>
    <col min="5589" max="5589" width="4" style="7" customWidth="1"/>
    <col min="5590" max="5590" width="19.5703125" style="7" customWidth="1"/>
    <col min="5591" max="5598" width="11" style="7" customWidth="1"/>
    <col min="5599" max="5843" width="9.140625" style="7"/>
    <col min="5844" max="5844" width="20.140625" style="7" customWidth="1"/>
    <col min="5845" max="5845" width="4" style="7" customWidth="1"/>
    <col min="5846" max="5846" width="19.5703125" style="7" customWidth="1"/>
    <col min="5847" max="5854" width="11" style="7" customWidth="1"/>
    <col min="5855" max="6099" width="9.140625" style="7"/>
    <col min="6100" max="6100" width="20.140625" style="7" customWidth="1"/>
    <col min="6101" max="6101" width="4" style="7" customWidth="1"/>
    <col min="6102" max="6102" width="19.5703125" style="7" customWidth="1"/>
    <col min="6103" max="6110" width="11" style="7" customWidth="1"/>
    <col min="6111" max="6355" width="9.140625" style="7"/>
    <col min="6356" max="6356" width="20.140625" style="7" customWidth="1"/>
    <col min="6357" max="6357" width="4" style="7" customWidth="1"/>
    <col min="6358" max="6358" width="19.5703125" style="7" customWidth="1"/>
    <col min="6359" max="6366" width="11" style="7" customWidth="1"/>
    <col min="6367" max="6611" width="9.140625" style="7"/>
    <col min="6612" max="6612" width="20.140625" style="7" customWidth="1"/>
    <col min="6613" max="6613" width="4" style="7" customWidth="1"/>
    <col min="6614" max="6614" width="19.5703125" style="7" customWidth="1"/>
    <col min="6615" max="6622" width="11" style="7" customWidth="1"/>
    <col min="6623" max="6867" width="9.140625" style="7"/>
    <col min="6868" max="6868" width="20.140625" style="7" customWidth="1"/>
    <col min="6869" max="6869" width="4" style="7" customWidth="1"/>
    <col min="6870" max="6870" width="19.5703125" style="7" customWidth="1"/>
    <col min="6871" max="6878" width="11" style="7" customWidth="1"/>
    <col min="6879" max="7123" width="9.140625" style="7"/>
    <col min="7124" max="7124" width="20.140625" style="7" customWidth="1"/>
    <col min="7125" max="7125" width="4" style="7" customWidth="1"/>
    <col min="7126" max="7126" width="19.5703125" style="7" customWidth="1"/>
    <col min="7127" max="7134" width="11" style="7" customWidth="1"/>
    <col min="7135" max="7379" width="9.140625" style="7"/>
    <col min="7380" max="7380" width="20.140625" style="7" customWidth="1"/>
    <col min="7381" max="7381" width="4" style="7" customWidth="1"/>
    <col min="7382" max="7382" width="19.5703125" style="7" customWidth="1"/>
    <col min="7383" max="7390" width="11" style="7" customWidth="1"/>
    <col min="7391" max="7635" width="9.140625" style="7"/>
    <col min="7636" max="7636" width="20.140625" style="7" customWidth="1"/>
    <col min="7637" max="7637" width="4" style="7" customWidth="1"/>
    <col min="7638" max="7638" width="19.5703125" style="7" customWidth="1"/>
    <col min="7639" max="7646" width="11" style="7" customWidth="1"/>
    <col min="7647" max="7891" width="9.140625" style="7"/>
    <col min="7892" max="7892" width="20.140625" style="7" customWidth="1"/>
    <col min="7893" max="7893" width="4" style="7" customWidth="1"/>
    <col min="7894" max="7894" width="19.5703125" style="7" customWidth="1"/>
    <col min="7895" max="7902" width="11" style="7" customWidth="1"/>
    <col min="7903" max="8147" width="9.140625" style="7"/>
    <col min="8148" max="8148" width="20.140625" style="7" customWidth="1"/>
    <col min="8149" max="8149" width="4" style="7" customWidth="1"/>
    <col min="8150" max="8150" width="19.5703125" style="7" customWidth="1"/>
    <col min="8151" max="8158" width="11" style="7" customWidth="1"/>
    <col min="8159" max="8403" width="9.140625" style="7"/>
    <col min="8404" max="8404" width="20.140625" style="7" customWidth="1"/>
    <col min="8405" max="8405" width="4" style="7" customWidth="1"/>
    <col min="8406" max="8406" width="19.5703125" style="7" customWidth="1"/>
    <col min="8407" max="8414" width="11" style="7" customWidth="1"/>
    <col min="8415" max="8659" width="9.140625" style="7"/>
    <col min="8660" max="8660" width="20.140625" style="7" customWidth="1"/>
    <col min="8661" max="8661" width="4" style="7" customWidth="1"/>
    <col min="8662" max="8662" width="19.5703125" style="7" customWidth="1"/>
    <col min="8663" max="8670" width="11" style="7" customWidth="1"/>
    <col min="8671" max="8915" width="9.140625" style="7"/>
    <col min="8916" max="8916" width="20.140625" style="7" customWidth="1"/>
    <col min="8917" max="8917" width="4" style="7" customWidth="1"/>
    <col min="8918" max="8918" width="19.5703125" style="7" customWidth="1"/>
    <col min="8919" max="8926" width="11" style="7" customWidth="1"/>
    <col min="8927" max="9171" width="9.140625" style="7"/>
    <col min="9172" max="9172" width="20.140625" style="7" customWidth="1"/>
    <col min="9173" max="9173" width="4" style="7" customWidth="1"/>
    <col min="9174" max="9174" width="19.5703125" style="7" customWidth="1"/>
    <col min="9175" max="9182" width="11" style="7" customWidth="1"/>
    <col min="9183" max="9427" width="9.140625" style="7"/>
    <col min="9428" max="9428" width="20.140625" style="7" customWidth="1"/>
    <col min="9429" max="9429" width="4" style="7" customWidth="1"/>
    <col min="9430" max="9430" width="19.5703125" style="7" customWidth="1"/>
    <col min="9431" max="9438" width="11" style="7" customWidth="1"/>
    <col min="9439" max="9683" width="9.140625" style="7"/>
    <col min="9684" max="9684" width="20.140625" style="7" customWidth="1"/>
    <col min="9685" max="9685" width="4" style="7" customWidth="1"/>
    <col min="9686" max="9686" width="19.5703125" style="7" customWidth="1"/>
    <col min="9687" max="9694" width="11" style="7" customWidth="1"/>
    <col min="9695" max="9939" width="9.140625" style="7"/>
    <col min="9940" max="9940" width="20.140625" style="7" customWidth="1"/>
    <col min="9941" max="9941" width="4" style="7" customWidth="1"/>
    <col min="9942" max="9942" width="19.5703125" style="7" customWidth="1"/>
    <col min="9943" max="9950" width="11" style="7" customWidth="1"/>
    <col min="9951" max="10195" width="9.140625" style="7"/>
    <col min="10196" max="10196" width="20.140625" style="7" customWidth="1"/>
    <col min="10197" max="10197" width="4" style="7" customWidth="1"/>
    <col min="10198" max="10198" width="19.5703125" style="7" customWidth="1"/>
    <col min="10199" max="10206" width="11" style="7" customWidth="1"/>
    <col min="10207" max="10451" width="9.140625" style="7"/>
    <col min="10452" max="10452" width="20.140625" style="7" customWidth="1"/>
    <col min="10453" max="10453" width="4" style="7" customWidth="1"/>
    <col min="10454" max="10454" width="19.5703125" style="7" customWidth="1"/>
    <col min="10455" max="10462" width="11" style="7" customWidth="1"/>
    <col min="10463" max="10707" width="9.140625" style="7"/>
    <col min="10708" max="10708" width="20.140625" style="7" customWidth="1"/>
    <col min="10709" max="10709" width="4" style="7" customWidth="1"/>
    <col min="10710" max="10710" width="19.5703125" style="7" customWidth="1"/>
    <col min="10711" max="10718" width="11" style="7" customWidth="1"/>
    <col min="10719" max="10963" width="9.140625" style="7"/>
    <col min="10964" max="10964" width="20.140625" style="7" customWidth="1"/>
    <col min="10965" max="10965" width="4" style="7" customWidth="1"/>
    <col min="10966" max="10966" width="19.5703125" style="7" customWidth="1"/>
    <col min="10967" max="10974" width="11" style="7" customWidth="1"/>
    <col min="10975" max="11219" width="9.140625" style="7"/>
    <col min="11220" max="11220" width="20.140625" style="7" customWidth="1"/>
    <col min="11221" max="11221" width="4" style="7" customWidth="1"/>
    <col min="11222" max="11222" width="19.5703125" style="7" customWidth="1"/>
    <col min="11223" max="11230" width="11" style="7" customWidth="1"/>
    <col min="11231" max="11475" width="9.140625" style="7"/>
    <col min="11476" max="11476" width="20.140625" style="7" customWidth="1"/>
    <col min="11477" max="11477" width="4" style="7" customWidth="1"/>
    <col min="11478" max="11478" width="19.5703125" style="7" customWidth="1"/>
    <col min="11479" max="11486" width="11" style="7" customWidth="1"/>
    <col min="11487" max="11731" width="9.140625" style="7"/>
    <col min="11732" max="11732" width="20.140625" style="7" customWidth="1"/>
    <col min="11733" max="11733" width="4" style="7" customWidth="1"/>
    <col min="11734" max="11734" width="19.5703125" style="7" customWidth="1"/>
    <col min="11735" max="11742" width="11" style="7" customWidth="1"/>
    <col min="11743" max="11987" width="9.140625" style="7"/>
    <col min="11988" max="11988" width="20.140625" style="7" customWidth="1"/>
    <col min="11989" max="11989" width="4" style="7" customWidth="1"/>
    <col min="11990" max="11990" width="19.5703125" style="7" customWidth="1"/>
    <col min="11991" max="11998" width="11" style="7" customWidth="1"/>
    <col min="11999" max="12243" width="9.140625" style="7"/>
    <col min="12244" max="12244" width="20.140625" style="7" customWidth="1"/>
    <col min="12245" max="12245" width="4" style="7" customWidth="1"/>
    <col min="12246" max="12246" width="19.5703125" style="7" customWidth="1"/>
    <col min="12247" max="12254" width="11" style="7" customWidth="1"/>
    <col min="12255" max="12499" width="9.140625" style="7"/>
    <col min="12500" max="12500" width="20.140625" style="7" customWidth="1"/>
    <col min="12501" max="12501" width="4" style="7" customWidth="1"/>
    <col min="12502" max="12502" width="19.5703125" style="7" customWidth="1"/>
    <col min="12503" max="12510" width="11" style="7" customWidth="1"/>
    <col min="12511" max="12755" width="9.140625" style="7"/>
    <col min="12756" max="12756" width="20.140625" style="7" customWidth="1"/>
    <col min="12757" max="12757" width="4" style="7" customWidth="1"/>
    <col min="12758" max="12758" width="19.5703125" style="7" customWidth="1"/>
    <col min="12759" max="12766" width="11" style="7" customWidth="1"/>
    <col min="12767" max="13011" width="9.140625" style="7"/>
    <col min="13012" max="13012" width="20.140625" style="7" customWidth="1"/>
    <col min="13013" max="13013" width="4" style="7" customWidth="1"/>
    <col min="13014" max="13014" width="19.5703125" style="7" customWidth="1"/>
    <col min="13015" max="13022" width="11" style="7" customWidth="1"/>
    <col min="13023" max="13267" width="9.140625" style="7"/>
    <col min="13268" max="13268" width="20.140625" style="7" customWidth="1"/>
    <col min="13269" max="13269" width="4" style="7" customWidth="1"/>
    <col min="13270" max="13270" width="19.5703125" style="7" customWidth="1"/>
    <col min="13271" max="13278" width="11" style="7" customWidth="1"/>
    <col min="13279" max="13523" width="9.140625" style="7"/>
    <col min="13524" max="13524" width="20.140625" style="7" customWidth="1"/>
    <col min="13525" max="13525" width="4" style="7" customWidth="1"/>
    <col min="13526" max="13526" width="19.5703125" style="7" customWidth="1"/>
    <col min="13527" max="13534" width="11" style="7" customWidth="1"/>
    <col min="13535" max="13779" width="9.140625" style="7"/>
    <col min="13780" max="13780" width="20.140625" style="7" customWidth="1"/>
    <col min="13781" max="13781" width="4" style="7" customWidth="1"/>
    <col min="13782" max="13782" width="19.5703125" style="7" customWidth="1"/>
    <col min="13783" max="13790" width="11" style="7" customWidth="1"/>
    <col min="13791" max="14035" width="9.140625" style="7"/>
    <col min="14036" max="14036" width="20.140625" style="7" customWidth="1"/>
    <col min="14037" max="14037" width="4" style="7" customWidth="1"/>
    <col min="14038" max="14038" width="19.5703125" style="7" customWidth="1"/>
    <col min="14039" max="14046" width="11" style="7" customWidth="1"/>
    <col min="14047" max="14291" width="9.140625" style="7"/>
    <col min="14292" max="14292" width="20.140625" style="7" customWidth="1"/>
    <col min="14293" max="14293" width="4" style="7" customWidth="1"/>
    <col min="14294" max="14294" width="19.5703125" style="7" customWidth="1"/>
    <col min="14295" max="14302" width="11" style="7" customWidth="1"/>
    <col min="14303" max="14547" width="9.140625" style="7"/>
    <col min="14548" max="14548" width="20.140625" style="7" customWidth="1"/>
    <col min="14549" max="14549" width="4" style="7" customWidth="1"/>
    <col min="14550" max="14550" width="19.5703125" style="7" customWidth="1"/>
    <col min="14551" max="14558" width="11" style="7" customWidth="1"/>
    <col min="14559" max="14803" width="9.140625" style="7"/>
    <col min="14804" max="14804" width="20.140625" style="7" customWidth="1"/>
    <col min="14805" max="14805" width="4" style="7" customWidth="1"/>
    <col min="14806" max="14806" width="19.5703125" style="7" customWidth="1"/>
    <col min="14807" max="14814" width="11" style="7" customWidth="1"/>
    <col min="14815" max="15059" width="9.140625" style="7"/>
    <col min="15060" max="15060" width="20.140625" style="7" customWidth="1"/>
    <col min="15061" max="15061" width="4" style="7" customWidth="1"/>
    <col min="15062" max="15062" width="19.5703125" style="7" customWidth="1"/>
    <col min="15063" max="15070" width="11" style="7" customWidth="1"/>
    <col min="15071" max="15315" width="9.140625" style="7"/>
    <col min="15316" max="15316" width="20.140625" style="7" customWidth="1"/>
    <col min="15317" max="15317" width="4" style="7" customWidth="1"/>
    <col min="15318" max="15318" width="19.5703125" style="7" customWidth="1"/>
    <col min="15319" max="15326" width="11" style="7" customWidth="1"/>
    <col min="15327" max="15571" width="9.140625" style="7"/>
    <col min="15572" max="15572" width="20.140625" style="7" customWidth="1"/>
    <col min="15573" max="15573" width="4" style="7" customWidth="1"/>
    <col min="15574" max="15574" width="19.5703125" style="7" customWidth="1"/>
    <col min="15575" max="15582" width="11" style="7" customWidth="1"/>
    <col min="15583" max="15827" width="9.140625" style="7"/>
    <col min="15828" max="15828" width="20.140625" style="7" customWidth="1"/>
    <col min="15829" max="15829" width="4" style="7" customWidth="1"/>
    <col min="15830" max="15830" width="19.5703125" style="7" customWidth="1"/>
    <col min="15831" max="15838" width="11" style="7" customWidth="1"/>
    <col min="15839" max="16083" width="9.140625" style="7"/>
    <col min="16084" max="16084" width="20.140625" style="7" customWidth="1"/>
    <col min="16085" max="16085" width="4" style="7" customWidth="1"/>
    <col min="16086" max="16086" width="19.5703125" style="7" customWidth="1"/>
    <col min="16087" max="16094" width="11" style="7" customWidth="1"/>
    <col min="16095" max="16384" width="9.140625" style="7"/>
  </cols>
  <sheetData>
    <row r="1" spans="1:3" ht="30" customHeight="1" x14ac:dyDescent="0.25">
      <c r="A1" s="641" t="s">
        <v>58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108">
        <f>SUM(B7:B18)</f>
        <v>43117100</v>
      </c>
      <c r="C5" s="108">
        <f>SUM(C7:C18)</f>
        <v>4098561.71</v>
      </c>
    </row>
    <row r="6" spans="1:3" s="12" customFormat="1" x14ac:dyDescent="0.25">
      <c r="A6" s="10" t="s">
        <v>4</v>
      </c>
      <c r="B6" s="74"/>
      <c r="C6" s="74"/>
    </row>
    <row r="7" spans="1:3" s="12" customFormat="1" x14ac:dyDescent="0.25">
      <c r="A7" s="13" t="s">
        <v>8</v>
      </c>
      <c r="B7" s="138">
        <v>15293087</v>
      </c>
      <c r="C7" s="138">
        <v>1633259.87</v>
      </c>
    </row>
    <row r="8" spans="1:3" s="12" customFormat="1" x14ac:dyDescent="0.25">
      <c r="A8" s="13" t="s">
        <v>13</v>
      </c>
      <c r="B8" s="138"/>
      <c r="C8" s="138"/>
    </row>
    <row r="9" spans="1:3" s="12" customFormat="1" x14ac:dyDescent="0.25">
      <c r="A9" s="13" t="s">
        <v>9</v>
      </c>
      <c r="B9" s="138">
        <v>4618513</v>
      </c>
      <c r="C9" s="138">
        <v>484743.43</v>
      </c>
    </row>
    <row r="10" spans="1:3" s="12" customFormat="1" x14ac:dyDescent="0.25">
      <c r="A10" s="13" t="s">
        <v>10</v>
      </c>
      <c r="B10" s="138">
        <v>36190</v>
      </c>
      <c r="C10" s="138">
        <v>2811.4</v>
      </c>
    </row>
    <row r="11" spans="1:3" s="12" customFormat="1" x14ac:dyDescent="0.25">
      <c r="A11" s="13" t="s">
        <v>15</v>
      </c>
      <c r="B11" s="138">
        <v>208928</v>
      </c>
      <c r="C11" s="138">
        <v>19120.88</v>
      </c>
    </row>
    <row r="12" spans="1:3" s="12" customFormat="1" ht="23.25" x14ac:dyDescent="0.25">
      <c r="A12" s="13" t="s">
        <v>14</v>
      </c>
      <c r="B12" s="138"/>
      <c r="C12" s="138"/>
    </row>
    <row r="13" spans="1:3" s="12" customFormat="1" x14ac:dyDescent="0.25">
      <c r="A13" s="13" t="s">
        <v>16</v>
      </c>
      <c r="B13" s="138">
        <v>0</v>
      </c>
      <c r="C13" s="138">
        <v>0</v>
      </c>
    </row>
    <row r="14" spans="1:3" s="12" customFormat="1" x14ac:dyDescent="0.25">
      <c r="A14" s="13" t="s">
        <v>11</v>
      </c>
      <c r="B14" s="138">
        <v>11498280</v>
      </c>
      <c r="C14" s="138">
        <v>1582076.13</v>
      </c>
    </row>
    <row r="15" spans="1:3" s="12" customFormat="1" x14ac:dyDescent="0.25">
      <c r="A15" s="13" t="s">
        <v>12</v>
      </c>
      <c r="B15" s="138">
        <v>7453093</v>
      </c>
      <c r="C15" s="138">
        <v>61553</v>
      </c>
    </row>
    <row r="16" spans="1:3" s="12" customFormat="1" x14ac:dyDescent="0.25">
      <c r="A16" s="10" t="s">
        <v>5</v>
      </c>
      <c r="B16" s="138">
        <v>40000</v>
      </c>
      <c r="C16" s="138">
        <v>0</v>
      </c>
    </row>
    <row r="17" spans="1:3" s="12" customFormat="1" ht="30" customHeight="1" x14ac:dyDescent="0.25">
      <c r="A17" s="10" t="s">
        <v>6</v>
      </c>
      <c r="B17" s="138">
        <v>550800</v>
      </c>
      <c r="C17" s="138">
        <v>0</v>
      </c>
    </row>
    <row r="18" spans="1:3" s="12" customFormat="1" ht="25.5" x14ac:dyDescent="0.25">
      <c r="A18" s="10" t="s">
        <v>7</v>
      </c>
      <c r="B18" s="138">
        <v>3418209</v>
      </c>
      <c r="C18" s="138">
        <v>314997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108">
        <f>SUM(B24:B34)</f>
        <v>41618500</v>
      </c>
      <c r="C22" s="108">
        <f>SUM(C24:C34)</f>
        <v>5758564.3799999999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133">
        <v>25479452</v>
      </c>
      <c r="C24" s="133">
        <v>4035539.84</v>
      </c>
    </row>
    <row r="25" spans="1:3" s="12" customFormat="1" x14ac:dyDescent="0.25">
      <c r="A25" s="13" t="s">
        <v>13</v>
      </c>
      <c r="B25" s="133"/>
      <c r="C25" s="133"/>
    </row>
    <row r="26" spans="1:3" s="12" customFormat="1" x14ac:dyDescent="0.25">
      <c r="A26" s="13" t="s">
        <v>9</v>
      </c>
      <c r="B26" s="133">
        <v>7694748</v>
      </c>
      <c r="C26" s="133">
        <v>1207325.6200000001</v>
      </c>
    </row>
    <row r="27" spans="1:3" s="12" customFormat="1" x14ac:dyDescent="0.25">
      <c r="A27" s="13" t="s">
        <v>10</v>
      </c>
      <c r="B27" s="133">
        <v>80600</v>
      </c>
      <c r="C27" s="133">
        <v>3482.36</v>
      </c>
    </row>
    <row r="28" spans="1:3" s="12" customFormat="1" ht="23.25" x14ac:dyDescent="0.25">
      <c r="A28" s="13" t="s">
        <v>14</v>
      </c>
      <c r="B28" s="133">
        <v>200000</v>
      </c>
      <c r="C28" s="133"/>
    </row>
    <row r="29" spans="1:3" s="12" customFormat="1" x14ac:dyDescent="0.25">
      <c r="A29" s="13" t="s">
        <v>18</v>
      </c>
      <c r="B29" s="133">
        <v>380000</v>
      </c>
      <c r="C29" s="133">
        <v>49585.75</v>
      </c>
    </row>
    <row r="30" spans="1:3" s="12" customFormat="1" x14ac:dyDescent="0.25">
      <c r="A30" s="13" t="s">
        <v>11</v>
      </c>
      <c r="B30" s="133">
        <v>130000</v>
      </c>
      <c r="C30" s="133">
        <v>26800</v>
      </c>
    </row>
    <row r="31" spans="1:3" s="12" customFormat="1" x14ac:dyDescent="0.25">
      <c r="A31" s="13" t="s">
        <v>12</v>
      </c>
      <c r="B31" s="133">
        <v>2046100</v>
      </c>
      <c r="C31" s="133">
        <v>59867.81</v>
      </c>
    </row>
    <row r="32" spans="1:3" s="12" customFormat="1" x14ac:dyDescent="0.25">
      <c r="A32" s="10" t="s">
        <v>5</v>
      </c>
      <c r="B32" s="133">
        <v>516000</v>
      </c>
      <c r="C32" s="133"/>
    </row>
    <row r="33" spans="1:3" s="12" customFormat="1" ht="25.5" x14ac:dyDescent="0.25">
      <c r="A33" s="10" t="s">
        <v>6</v>
      </c>
      <c r="B33" s="133"/>
      <c r="C33" s="133"/>
    </row>
    <row r="34" spans="1:3" s="12" customFormat="1" ht="25.5" x14ac:dyDescent="0.25">
      <c r="A34" s="10" t="s">
        <v>7</v>
      </c>
      <c r="B34" s="133">
        <v>5091600</v>
      </c>
      <c r="C34" s="133">
        <v>375963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27432900</v>
      </c>
      <c r="C38" s="8">
        <f>SUM(C40:C50)</f>
        <v>2929036.71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133">
        <v>16757220</v>
      </c>
      <c r="C40" s="134">
        <v>2169312.17</v>
      </c>
    </row>
    <row r="41" spans="1:3" s="12" customFormat="1" x14ac:dyDescent="0.25">
      <c r="A41" s="13" t="s">
        <v>13</v>
      </c>
      <c r="B41" s="133"/>
      <c r="C41" s="133"/>
    </row>
    <row r="42" spans="1:3" s="12" customFormat="1" x14ac:dyDescent="0.25">
      <c r="A42" s="13" t="s">
        <v>9</v>
      </c>
      <c r="B42" s="133">
        <v>5060680</v>
      </c>
      <c r="C42" s="135">
        <v>651894.54</v>
      </c>
    </row>
    <row r="43" spans="1:3" s="12" customFormat="1" x14ac:dyDescent="0.25">
      <c r="A43" s="13" t="s">
        <v>10</v>
      </c>
      <c r="B43" s="118"/>
      <c r="C43" s="118"/>
    </row>
    <row r="44" spans="1:3" s="12" customFormat="1" ht="23.25" x14ac:dyDescent="0.25">
      <c r="A44" s="13" t="s">
        <v>14</v>
      </c>
      <c r="B44" s="118"/>
      <c r="C44" s="118"/>
    </row>
    <row r="45" spans="1:3" s="12" customFormat="1" x14ac:dyDescent="0.25">
      <c r="A45" s="13" t="s">
        <v>18</v>
      </c>
      <c r="B45" s="14"/>
      <c r="C45" s="118"/>
    </row>
    <row r="46" spans="1:3" s="12" customFormat="1" x14ac:dyDescent="0.25">
      <c r="A46" s="13" t="s">
        <v>11</v>
      </c>
      <c r="B46" s="133"/>
      <c r="C46" s="133"/>
    </row>
    <row r="47" spans="1:3" s="12" customFormat="1" x14ac:dyDescent="0.25">
      <c r="A47" s="13" t="s">
        <v>12</v>
      </c>
      <c r="B47" s="133">
        <v>1211000</v>
      </c>
      <c r="C47" s="136">
        <v>79980</v>
      </c>
    </row>
    <row r="48" spans="1:3" s="12" customFormat="1" x14ac:dyDescent="0.25">
      <c r="A48" s="10" t="s">
        <v>5</v>
      </c>
      <c r="B48" s="133"/>
      <c r="C48" s="133"/>
    </row>
    <row r="49" spans="1:3" s="12" customFormat="1" ht="25.5" x14ac:dyDescent="0.25">
      <c r="A49" s="10" t="s">
        <v>6</v>
      </c>
      <c r="B49" s="133"/>
      <c r="C49" s="133"/>
    </row>
    <row r="50" spans="1:3" s="12" customFormat="1" ht="25.5" x14ac:dyDescent="0.25">
      <c r="A50" s="10" t="s">
        <v>7</v>
      </c>
      <c r="B50" s="133">
        <v>4404000</v>
      </c>
      <c r="C50" s="137">
        <v>27850</v>
      </c>
    </row>
    <row r="51" spans="1:3" s="12" customFormat="1" x14ac:dyDescent="0.25">
      <c r="A51" s="10"/>
      <c r="B51" s="118"/>
      <c r="C51" s="118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108">
        <f>B56+B58+B59+B61+B62+B63+B64+B65+B66+B57+B60</f>
        <v>15363300</v>
      </c>
      <c r="C54" s="108">
        <f>C56+C58+C59+C61+C62+C63+C64+C65+C66+C57+C60</f>
        <v>1522061.9100000001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133">
        <v>9785637</v>
      </c>
      <c r="C56" s="137">
        <v>1164231.1000000001</v>
      </c>
    </row>
    <row r="57" spans="1:3" s="12" customFormat="1" x14ac:dyDescent="0.25">
      <c r="A57" s="13" t="s">
        <v>13</v>
      </c>
      <c r="B57" s="133">
        <v>0</v>
      </c>
      <c r="C57" s="137">
        <v>0</v>
      </c>
    </row>
    <row r="58" spans="1:3" s="12" customFormat="1" x14ac:dyDescent="0.25">
      <c r="A58" s="13" t="s">
        <v>9</v>
      </c>
      <c r="B58" s="133">
        <v>2955263</v>
      </c>
      <c r="C58" s="137">
        <v>349181.81</v>
      </c>
    </row>
    <row r="59" spans="1:3" s="12" customFormat="1" x14ac:dyDescent="0.25">
      <c r="A59" s="13" t="s">
        <v>10</v>
      </c>
      <c r="B59" s="133">
        <v>14000</v>
      </c>
      <c r="C59" s="137">
        <v>0</v>
      </c>
    </row>
    <row r="60" spans="1:3" s="12" customFormat="1" ht="23.25" x14ac:dyDescent="0.25">
      <c r="A60" s="13" t="s">
        <v>14</v>
      </c>
      <c r="B60" s="133"/>
      <c r="C60" s="137"/>
    </row>
    <row r="61" spans="1:3" s="12" customFormat="1" x14ac:dyDescent="0.25">
      <c r="A61" s="13" t="s">
        <v>21</v>
      </c>
      <c r="B61" s="133">
        <v>42000</v>
      </c>
      <c r="C61" s="137">
        <v>4000</v>
      </c>
    </row>
    <row r="62" spans="1:3" s="12" customFormat="1" x14ac:dyDescent="0.25">
      <c r="A62" s="13" t="s">
        <v>11</v>
      </c>
      <c r="B62" s="133">
        <v>15800</v>
      </c>
      <c r="C62" s="137">
        <v>0</v>
      </c>
    </row>
    <row r="63" spans="1:3" s="12" customFormat="1" x14ac:dyDescent="0.25">
      <c r="A63" s="13" t="s">
        <v>12</v>
      </c>
      <c r="B63" s="133">
        <v>103800</v>
      </c>
      <c r="C63" s="137">
        <v>0</v>
      </c>
    </row>
    <row r="64" spans="1:3" s="12" customFormat="1" x14ac:dyDescent="0.25">
      <c r="A64" s="10" t="s">
        <v>5</v>
      </c>
      <c r="B64" s="133">
        <v>0</v>
      </c>
      <c r="C64" s="137">
        <v>0</v>
      </c>
    </row>
    <row r="65" spans="1:3" s="12" customFormat="1" ht="25.5" x14ac:dyDescent="0.25">
      <c r="A65" s="10" t="s">
        <v>6</v>
      </c>
      <c r="B65" s="133">
        <v>105590</v>
      </c>
      <c r="C65" s="137">
        <v>0</v>
      </c>
    </row>
    <row r="66" spans="1:3" s="12" customFormat="1" ht="25.5" x14ac:dyDescent="0.25">
      <c r="A66" s="10" t="s">
        <v>7</v>
      </c>
      <c r="B66" s="133">
        <v>2341210</v>
      </c>
      <c r="C66" s="137">
        <v>4649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4"/>
      <c r="B68" s="14"/>
      <c r="C68" s="14"/>
    </row>
    <row r="69" spans="1:3" s="12" customFormat="1" x14ac:dyDescent="0.25">
      <c r="A69" s="15" t="s">
        <v>0</v>
      </c>
      <c r="B69" s="15" t="s">
        <v>2</v>
      </c>
      <c r="C69" s="15" t="s">
        <v>3</v>
      </c>
    </row>
    <row r="70" spans="1:3" s="12" customFormat="1" x14ac:dyDescent="0.25">
      <c r="A70" s="15" t="s">
        <v>1</v>
      </c>
      <c r="B70" s="15">
        <v>2</v>
      </c>
      <c r="C70" s="15">
        <v>3</v>
      </c>
    </row>
    <row r="71" spans="1:3" s="12" customFormat="1" x14ac:dyDescent="0.25">
      <c r="A71" s="3" t="s">
        <v>23</v>
      </c>
      <c r="B71" s="108">
        <f>B73+B75+B76+B79+B80+B81+B82+B83+B74+B77+B78</f>
        <v>24230000</v>
      </c>
      <c r="C71" s="108">
        <f>SUM(C73:C83)</f>
        <v>2488207.7800000003</v>
      </c>
    </row>
    <row r="72" spans="1:3" s="12" customFormat="1" x14ac:dyDescent="0.25">
      <c r="A72" s="10" t="s">
        <v>4</v>
      </c>
      <c r="B72" s="74"/>
      <c r="C72" s="74"/>
    </row>
    <row r="73" spans="1:3" s="12" customFormat="1" x14ac:dyDescent="0.25">
      <c r="A73" s="13" t="s">
        <v>8</v>
      </c>
      <c r="B73" s="80">
        <v>12268320</v>
      </c>
      <c r="C73" s="137">
        <v>1714309.85</v>
      </c>
    </row>
    <row r="74" spans="1:3" s="12" customFormat="1" x14ac:dyDescent="0.25">
      <c r="A74" s="13" t="s">
        <v>13</v>
      </c>
      <c r="B74" s="133">
        <v>3000</v>
      </c>
      <c r="C74" s="137"/>
    </row>
    <row r="75" spans="1:3" s="12" customFormat="1" x14ac:dyDescent="0.25">
      <c r="A75" s="13" t="s">
        <v>9</v>
      </c>
      <c r="B75" s="128">
        <v>3704980</v>
      </c>
      <c r="C75" s="137">
        <v>493044.44</v>
      </c>
    </row>
    <row r="76" spans="1:3" s="12" customFormat="1" x14ac:dyDescent="0.25">
      <c r="A76" s="13" t="s">
        <v>10</v>
      </c>
      <c r="B76" s="133">
        <v>16000</v>
      </c>
      <c r="C76" s="137">
        <v>2000</v>
      </c>
    </row>
    <row r="77" spans="1:3" s="12" customFormat="1" ht="23.25" x14ac:dyDescent="0.25">
      <c r="A77" s="13" t="s">
        <v>14</v>
      </c>
      <c r="B77" s="133">
        <v>30000</v>
      </c>
      <c r="C77" s="137"/>
    </row>
    <row r="78" spans="1:3" s="12" customFormat="1" x14ac:dyDescent="0.25">
      <c r="A78" s="13" t="s">
        <v>21</v>
      </c>
      <c r="B78" s="133">
        <v>72000</v>
      </c>
      <c r="C78" s="137">
        <v>8953.39</v>
      </c>
    </row>
    <row r="79" spans="1:3" s="12" customFormat="1" x14ac:dyDescent="0.25">
      <c r="A79" s="13" t="s">
        <v>11</v>
      </c>
      <c r="B79" s="133"/>
      <c r="C79" s="137"/>
    </row>
    <row r="80" spans="1:3" s="12" customFormat="1" x14ac:dyDescent="0.25">
      <c r="A80" s="13" t="s">
        <v>12</v>
      </c>
      <c r="B80" s="133">
        <v>1279200</v>
      </c>
      <c r="C80" s="137">
        <v>29664</v>
      </c>
    </row>
    <row r="81" spans="1:3" s="12" customFormat="1" x14ac:dyDescent="0.25">
      <c r="A81" s="10" t="s">
        <v>5</v>
      </c>
      <c r="B81" s="133">
        <v>353000</v>
      </c>
      <c r="C81" s="137">
        <v>7356.1</v>
      </c>
    </row>
    <row r="82" spans="1:3" s="12" customFormat="1" ht="25.5" x14ac:dyDescent="0.25">
      <c r="A82" s="10" t="s">
        <v>6</v>
      </c>
      <c r="B82" s="133"/>
      <c r="C82" s="137"/>
    </row>
    <row r="83" spans="1:3" s="12" customFormat="1" ht="25.5" x14ac:dyDescent="0.25">
      <c r="A83" s="10" t="s">
        <v>7</v>
      </c>
      <c r="B83" s="128">
        <v>6503500</v>
      </c>
      <c r="C83" s="137">
        <v>232880</v>
      </c>
    </row>
    <row r="84" spans="1:3" s="12" customFormat="1" x14ac:dyDescent="0.25">
      <c r="A84" s="14"/>
      <c r="B84" s="14"/>
      <c r="C84" s="14"/>
    </row>
    <row r="85" spans="1:3" s="12" customFormat="1" x14ac:dyDescent="0.25">
      <c r="A85" s="15" t="s">
        <v>0</v>
      </c>
      <c r="B85" s="15" t="s">
        <v>2</v>
      </c>
      <c r="C85" s="15" t="s">
        <v>3</v>
      </c>
    </row>
    <row r="86" spans="1:3" s="12" customFormat="1" x14ac:dyDescent="0.25">
      <c r="A86" s="15" t="s">
        <v>1</v>
      </c>
      <c r="B86" s="15">
        <v>2</v>
      </c>
      <c r="C86" s="15">
        <v>3</v>
      </c>
    </row>
    <row r="87" spans="1:3" s="12" customFormat="1" ht="18" customHeight="1" x14ac:dyDescent="0.25">
      <c r="A87" s="3" t="s">
        <v>24</v>
      </c>
      <c r="B87" s="108">
        <f>SUM(B89:B99)</f>
        <v>34891800</v>
      </c>
      <c r="C87" s="108">
        <f>SUM(C89:C99)</f>
        <v>4629149.47</v>
      </c>
    </row>
    <row r="88" spans="1:3" s="12" customFormat="1" x14ac:dyDescent="0.25">
      <c r="A88" s="10" t="s">
        <v>4</v>
      </c>
      <c r="B88" s="74"/>
      <c r="C88" s="74"/>
    </row>
    <row r="89" spans="1:3" s="12" customFormat="1" x14ac:dyDescent="0.25">
      <c r="A89" s="13" t="s">
        <v>8</v>
      </c>
      <c r="B89" s="133">
        <v>21122196</v>
      </c>
      <c r="C89" s="138">
        <v>3295370.91</v>
      </c>
    </row>
    <row r="90" spans="1:3" s="12" customFormat="1" x14ac:dyDescent="0.25">
      <c r="A90" s="13" t="s">
        <v>13</v>
      </c>
      <c r="B90" s="133">
        <v>0</v>
      </c>
      <c r="C90" s="138">
        <v>0</v>
      </c>
    </row>
    <row r="91" spans="1:3" s="12" customFormat="1" x14ac:dyDescent="0.25">
      <c r="A91" s="13" t="s">
        <v>9</v>
      </c>
      <c r="B91" s="133">
        <v>6378904</v>
      </c>
      <c r="C91" s="138">
        <v>992213.96</v>
      </c>
    </row>
    <row r="92" spans="1:3" s="12" customFormat="1" x14ac:dyDescent="0.25">
      <c r="A92" s="13" t="s">
        <v>10</v>
      </c>
      <c r="B92" s="133">
        <v>44203</v>
      </c>
      <c r="C92" s="138">
        <v>0</v>
      </c>
    </row>
    <row r="93" spans="1:3" s="12" customFormat="1" ht="23.25" x14ac:dyDescent="0.25">
      <c r="A93" s="13" t="s">
        <v>14</v>
      </c>
      <c r="B93" s="133">
        <v>40000</v>
      </c>
      <c r="C93" s="138">
        <v>0</v>
      </c>
    </row>
    <row r="94" spans="1:3" s="12" customFormat="1" x14ac:dyDescent="0.25">
      <c r="A94" s="13" t="s">
        <v>21</v>
      </c>
      <c r="B94" s="133">
        <v>253030</v>
      </c>
      <c r="C94" s="138">
        <v>0</v>
      </c>
    </row>
    <row r="95" spans="1:3" s="12" customFormat="1" x14ac:dyDescent="0.25">
      <c r="A95" s="13" t="s">
        <v>11</v>
      </c>
      <c r="B95" s="133">
        <v>625000</v>
      </c>
      <c r="C95" s="138">
        <v>4400</v>
      </c>
    </row>
    <row r="96" spans="1:3" s="12" customFormat="1" x14ac:dyDescent="0.25">
      <c r="A96" s="13" t="s">
        <v>12</v>
      </c>
      <c r="B96" s="133">
        <v>1591680</v>
      </c>
      <c r="C96" s="138">
        <v>138846</v>
      </c>
    </row>
    <row r="97" spans="1:3" s="12" customFormat="1" x14ac:dyDescent="0.25">
      <c r="A97" s="10" t="s">
        <v>5</v>
      </c>
      <c r="B97" s="133">
        <v>73007</v>
      </c>
      <c r="C97" s="138">
        <v>850</v>
      </c>
    </row>
    <row r="98" spans="1:3" s="12" customFormat="1" ht="25.5" x14ac:dyDescent="0.25">
      <c r="A98" s="10" t="s">
        <v>6</v>
      </c>
      <c r="B98" s="133">
        <v>1530300</v>
      </c>
      <c r="C98" s="138">
        <v>28150</v>
      </c>
    </row>
    <row r="99" spans="1:3" s="12" customFormat="1" ht="25.5" x14ac:dyDescent="0.25">
      <c r="A99" s="10" t="s">
        <v>7</v>
      </c>
      <c r="B99" s="133">
        <v>3233480</v>
      </c>
      <c r="C99" s="138">
        <v>169318.6</v>
      </c>
    </row>
    <row r="100" spans="1:3" s="12" customFormat="1" x14ac:dyDescent="0.25">
      <c r="A100" s="14"/>
      <c r="B100" s="14"/>
      <c r="C100" s="14"/>
    </row>
    <row r="101" spans="1:3" s="12" customFormat="1" x14ac:dyDescent="0.25">
      <c r="A101" s="15" t="s">
        <v>0</v>
      </c>
      <c r="B101" s="15" t="s">
        <v>2</v>
      </c>
      <c r="C101" s="15" t="s">
        <v>3</v>
      </c>
    </row>
    <row r="102" spans="1:3" s="12" customFormat="1" x14ac:dyDescent="0.25">
      <c r="A102" s="15" t="s">
        <v>1</v>
      </c>
      <c r="B102" s="15">
        <v>2</v>
      </c>
      <c r="C102" s="15">
        <v>3</v>
      </c>
    </row>
    <row r="103" spans="1:3" s="12" customFormat="1" x14ac:dyDescent="0.25">
      <c r="A103" s="3" t="s">
        <v>25</v>
      </c>
      <c r="B103" s="8">
        <f>B105+B107+B108+B110+B111+B112+B113+B114+B106+B109</f>
        <v>33684500</v>
      </c>
      <c r="C103" s="8">
        <f>C105+C107+C108+C110+C111+C112+C113+C114+C109</f>
        <v>3785966.3299999996</v>
      </c>
    </row>
    <row r="104" spans="1:3" s="12" customFormat="1" x14ac:dyDescent="0.25">
      <c r="A104" s="10" t="s">
        <v>4</v>
      </c>
      <c r="B104" s="11"/>
      <c r="C104" s="11"/>
    </row>
    <row r="105" spans="1:3" s="12" customFormat="1" x14ac:dyDescent="0.25">
      <c r="A105" s="13" t="s">
        <v>8</v>
      </c>
      <c r="B105" s="133">
        <v>21512059</v>
      </c>
      <c r="C105" s="133">
        <v>2735537.3299999996</v>
      </c>
    </row>
    <row r="106" spans="1:3" s="12" customFormat="1" x14ac:dyDescent="0.25">
      <c r="A106" s="13" t="s">
        <v>13</v>
      </c>
      <c r="B106" s="133"/>
      <c r="C106" s="133"/>
    </row>
    <row r="107" spans="1:3" s="12" customFormat="1" x14ac:dyDescent="0.25">
      <c r="A107" s="13" t="s">
        <v>9</v>
      </c>
      <c r="B107" s="133">
        <v>6496641</v>
      </c>
      <c r="C107" s="133">
        <v>610344.00000000012</v>
      </c>
    </row>
    <row r="108" spans="1:3" s="12" customFormat="1" x14ac:dyDescent="0.25">
      <c r="A108" s="13" t="s">
        <v>10</v>
      </c>
      <c r="B108" s="133"/>
      <c r="C108" s="133"/>
    </row>
    <row r="109" spans="1:3" s="12" customFormat="1" ht="23.25" x14ac:dyDescent="0.25">
      <c r="A109" s="13" t="s">
        <v>14</v>
      </c>
      <c r="B109" s="133"/>
      <c r="C109" s="133"/>
    </row>
    <row r="110" spans="1:3" s="12" customFormat="1" x14ac:dyDescent="0.25">
      <c r="A110" s="13" t="s">
        <v>11</v>
      </c>
      <c r="B110" s="133"/>
      <c r="C110" s="133"/>
    </row>
    <row r="111" spans="1:3" s="12" customFormat="1" x14ac:dyDescent="0.25">
      <c r="A111" s="13" t="s">
        <v>12</v>
      </c>
      <c r="B111" s="133">
        <v>1390000</v>
      </c>
      <c r="C111" s="133"/>
    </row>
    <row r="112" spans="1:3" s="12" customFormat="1" x14ac:dyDescent="0.25">
      <c r="A112" s="10" t="s">
        <v>5</v>
      </c>
      <c r="B112" s="133"/>
      <c r="C112" s="133"/>
    </row>
    <row r="113" spans="1:3" s="12" customFormat="1" ht="25.5" x14ac:dyDescent="0.25">
      <c r="A113" s="10" t="s">
        <v>6</v>
      </c>
      <c r="B113" s="133">
        <v>515000</v>
      </c>
      <c r="C113" s="133"/>
    </row>
    <row r="114" spans="1:3" s="12" customFormat="1" ht="25.5" x14ac:dyDescent="0.25">
      <c r="A114" s="10" t="s">
        <v>7</v>
      </c>
      <c r="B114" s="133">
        <v>3770800</v>
      </c>
      <c r="C114" s="138">
        <v>440085</v>
      </c>
    </row>
    <row r="115" spans="1:3" s="12" customFormat="1" x14ac:dyDescent="0.25">
      <c r="A115" s="14"/>
      <c r="B115" s="14"/>
      <c r="C115" s="14"/>
    </row>
    <row r="116" spans="1:3" s="12" customFormat="1" ht="15.75" x14ac:dyDescent="0.25">
      <c r="A116" s="16" t="s">
        <v>0</v>
      </c>
      <c r="B116" s="16" t="s">
        <v>2</v>
      </c>
      <c r="C116" s="16" t="s">
        <v>3</v>
      </c>
    </row>
    <row r="117" spans="1:3" s="12" customFormat="1" ht="15.75" x14ac:dyDescent="0.25">
      <c r="A117" s="16" t="s">
        <v>1</v>
      </c>
      <c r="B117" s="16">
        <v>2</v>
      </c>
      <c r="C117" s="16">
        <v>3</v>
      </c>
    </row>
    <row r="118" spans="1:3" s="12" customFormat="1" x14ac:dyDescent="0.25">
      <c r="A118" s="3" t="s">
        <v>26</v>
      </c>
      <c r="B118" s="8">
        <f>SUM(B120:B130)</f>
        <v>22660900</v>
      </c>
      <c r="C118" s="8">
        <f>SUM(C120:C130)</f>
        <v>3263739.3</v>
      </c>
    </row>
    <row r="119" spans="1:3" s="12" customFormat="1" ht="15.75" x14ac:dyDescent="0.25">
      <c r="A119" s="17" t="s">
        <v>4</v>
      </c>
      <c r="B119" s="18"/>
      <c r="C119" s="18"/>
    </row>
    <row r="120" spans="1:3" s="12" customFormat="1" x14ac:dyDescent="0.25">
      <c r="A120" s="19" t="s">
        <v>8</v>
      </c>
      <c r="B120" s="120">
        <v>12590942</v>
      </c>
      <c r="C120" s="120">
        <v>2195365.2000000002</v>
      </c>
    </row>
    <row r="121" spans="1:3" s="12" customFormat="1" x14ac:dyDescent="0.25">
      <c r="A121" s="19" t="s">
        <v>13</v>
      </c>
      <c r="B121" s="120"/>
      <c r="C121" s="120"/>
    </row>
    <row r="122" spans="1:3" s="12" customFormat="1" x14ac:dyDescent="0.25">
      <c r="A122" s="19" t="s">
        <v>9</v>
      </c>
      <c r="B122" s="120">
        <v>3802458</v>
      </c>
      <c r="C122" s="120">
        <v>662999.80000000005</v>
      </c>
    </row>
    <row r="123" spans="1:3" s="12" customFormat="1" x14ac:dyDescent="0.25">
      <c r="A123" s="19" t="s">
        <v>10</v>
      </c>
      <c r="B123" s="120">
        <v>25000</v>
      </c>
      <c r="C123" s="120">
        <v>1510.27</v>
      </c>
    </row>
    <row r="124" spans="1:3" s="12" customFormat="1" ht="31.5" customHeight="1" x14ac:dyDescent="0.25">
      <c r="A124" s="19" t="s">
        <v>14</v>
      </c>
      <c r="B124" s="120"/>
      <c r="C124" s="120"/>
    </row>
    <row r="125" spans="1:3" s="12" customFormat="1" x14ac:dyDescent="0.25">
      <c r="A125" s="19" t="s">
        <v>15</v>
      </c>
      <c r="B125" s="120"/>
      <c r="C125" s="120">
        <v>31132.03</v>
      </c>
    </row>
    <row r="126" spans="1:3" s="12" customFormat="1" x14ac:dyDescent="0.25">
      <c r="A126" s="19" t="s">
        <v>11</v>
      </c>
      <c r="B126" s="120">
        <v>190000</v>
      </c>
      <c r="C126" s="120">
        <v>2720</v>
      </c>
    </row>
    <row r="127" spans="1:3" s="12" customFormat="1" x14ac:dyDescent="0.25">
      <c r="A127" s="19" t="s">
        <v>12</v>
      </c>
      <c r="B127" s="120">
        <v>25000</v>
      </c>
      <c r="C127" s="120">
        <v>15992</v>
      </c>
    </row>
    <row r="128" spans="1:3" s="12" customFormat="1" x14ac:dyDescent="0.25">
      <c r="A128" s="10" t="s">
        <v>5</v>
      </c>
      <c r="B128" s="120">
        <v>2735000</v>
      </c>
      <c r="C128" s="120">
        <v>94176</v>
      </c>
    </row>
    <row r="129" spans="1:3" s="12" customFormat="1" ht="25.5" x14ac:dyDescent="0.25">
      <c r="A129" s="10" t="s">
        <v>6</v>
      </c>
      <c r="B129" s="120">
        <v>250000</v>
      </c>
      <c r="C129" s="120">
        <v>14450</v>
      </c>
    </row>
    <row r="130" spans="1:3" s="12" customFormat="1" ht="25.5" x14ac:dyDescent="0.25">
      <c r="A130" s="10" t="s">
        <v>7</v>
      </c>
      <c r="B130" s="120">
        <v>3042500</v>
      </c>
      <c r="C130" s="120">
        <v>245394</v>
      </c>
    </row>
    <row r="131" spans="1:3" s="12" customFormat="1" x14ac:dyDescent="0.25">
      <c r="A131" s="14"/>
      <c r="B131" s="14"/>
      <c r="C131" s="14"/>
    </row>
    <row r="132" spans="1:3" s="12" customFormat="1" x14ac:dyDescent="0.25">
      <c r="A132" s="21" t="s">
        <v>0</v>
      </c>
      <c r="B132" s="21" t="s">
        <v>2</v>
      </c>
      <c r="C132" s="21" t="s">
        <v>3</v>
      </c>
    </row>
    <row r="133" spans="1:3" s="12" customFormat="1" x14ac:dyDescent="0.25">
      <c r="A133" s="21" t="s">
        <v>1</v>
      </c>
      <c r="B133" s="21">
        <v>2</v>
      </c>
      <c r="C133" s="21">
        <v>3</v>
      </c>
    </row>
    <row r="134" spans="1:3" s="12" customFormat="1" x14ac:dyDescent="0.25">
      <c r="A134" s="4" t="s">
        <v>27</v>
      </c>
      <c r="B134" s="76">
        <f>B136+B138+B139+B140+B142+B143+B144+B145+B146+B137+B141</f>
        <v>96238500</v>
      </c>
      <c r="C134" s="76">
        <f>C136+C138+C139+C140+C142+C143+C144+C145+C146+C141</f>
        <v>13808751.999999998</v>
      </c>
    </row>
    <row r="135" spans="1:3" s="12" customFormat="1" x14ac:dyDescent="0.25">
      <c r="A135" s="23" t="s">
        <v>4</v>
      </c>
      <c r="B135" s="77"/>
      <c r="C135" s="77"/>
    </row>
    <row r="136" spans="1:3" s="12" customFormat="1" x14ac:dyDescent="0.25">
      <c r="A136" s="17" t="s">
        <v>8</v>
      </c>
      <c r="B136" s="120">
        <v>69600000</v>
      </c>
      <c r="C136" s="120">
        <v>10448000</v>
      </c>
    </row>
    <row r="137" spans="1:3" s="12" customFormat="1" x14ac:dyDescent="0.25">
      <c r="A137" s="17" t="s">
        <v>13</v>
      </c>
      <c r="B137" s="120"/>
      <c r="C137" s="120"/>
    </row>
    <row r="138" spans="1:3" s="12" customFormat="1" x14ac:dyDescent="0.25">
      <c r="A138" s="17" t="s">
        <v>9</v>
      </c>
      <c r="B138" s="120">
        <v>21019200</v>
      </c>
      <c r="C138" s="120">
        <v>3119182.15</v>
      </c>
    </row>
    <row r="139" spans="1:3" s="12" customFormat="1" x14ac:dyDescent="0.25">
      <c r="A139" s="17" t="s">
        <v>10</v>
      </c>
      <c r="B139" s="120">
        <v>69000</v>
      </c>
      <c r="C139" s="120">
        <v>4432.1099999999997</v>
      </c>
    </row>
    <row r="140" spans="1:3" s="12" customFormat="1" x14ac:dyDescent="0.25">
      <c r="A140" s="17" t="s">
        <v>15</v>
      </c>
      <c r="B140" s="120">
        <v>626500</v>
      </c>
      <c r="C140" s="120">
        <v>45193.79</v>
      </c>
    </row>
    <row r="141" spans="1:3" s="12" customFormat="1" ht="23.25" x14ac:dyDescent="0.25">
      <c r="A141" s="17" t="s">
        <v>14</v>
      </c>
      <c r="B141" s="120">
        <v>20000</v>
      </c>
      <c r="C141" s="120"/>
    </row>
    <row r="142" spans="1:3" s="12" customFormat="1" x14ac:dyDescent="0.25">
      <c r="A142" s="17" t="s">
        <v>11</v>
      </c>
      <c r="B142" s="120">
        <v>420900</v>
      </c>
      <c r="C142" s="120">
        <v>34000</v>
      </c>
    </row>
    <row r="143" spans="1:3" s="12" customFormat="1" x14ac:dyDescent="0.25">
      <c r="A143" s="17" t="s">
        <v>12</v>
      </c>
      <c r="B143" s="120">
        <v>997000</v>
      </c>
      <c r="C143" s="120">
        <v>83801.95</v>
      </c>
    </row>
    <row r="144" spans="1:3" s="12" customFormat="1" x14ac:dyDescent="0.25">
      <c r="A144" s="23" t="s">
        <v>5</v>
      </c>
      <c r="B144" s="120"/>
      <c r="C144" s="120"/>
    </row>
    <row r="145" spans="1:3" s="12" customFormat="1" ht="25.5" x14ac:dyDescent="0.25">
      <c r="A145" s="23" t="s">
        <v>6</v>
      </c>
      <c r="B145" s="120">
        <v>172000</v>
      </c>
      <c r="C145" s="120"/>
    </row>
    <row r="146" spans="1:3" s="12" customFormat="1" ht="25.5" x14ac:dyDescent="0.25">
      <c r="A146" s="23" t="s">
        <v>7</v>
      </c>
      <c r="B146" s="120">
        <v>3313900</v>
      </c>
      <c r="C146" s="120">
        <v>74142</v>
      </c>
    </row>
    <row r="147" spans="1:3" s="12" customFormat="1" x14ac:dyDescent="0.25">
      <c r="A147" s="14"/>
      <c r="B147" s="14"/>
      <c r="C147" s="14"/>
    </row>
    <row r="148" spans="1:3" s="12" customFormat="1" x14ac:dyDescent="0.25">
      <c r="A148" s="15" t="s">
        <v>0</v>
      </c>
      <c r="B148" s="15" t="s">
        <v>2</v>
      </c>
      <c r="C148" s="15" t="s">
        <v>3</v>
      </c>
    </row>
    <row r="149" spans="1:3" s="12" customFormat="1" x14ac:dyDescent="0.25">
      <c r="A149" s="15" t="s">
        <v>1</v>
      </c>
      <c r="B149" s="15">
        <v>2</v>
      </c>
      <c r="C149" s="15">
        <v>3</v>
      </c>
    </row>
    <row r="150" spans="1:3" s="12" customFormat="1" x14ac:dyDescent="0.25">
      <c r="A150" s="3" t="s">
        <v>28</v>
      </c>
      <c r="B150" s="108">
        <f>SUM(B152:B161)</f>
        <v>19594000</v>
      </c>
      <c r="C150" s="108">
        <f>SUM(C152:C161)</f>
        <v>3164126.41</v>
      </c>
    </row>
    <row r="151" spans="1:3" s="12" customFormat="1" x14ac:dyDescent="0.25">
      <c r="A151" s="10" t="s">
        <v>4</v>
      </c>
      <c r="B151" s="74"/>
      <c r="C151" s="74"/>
    </row>
    <row r="152" spans="1:3" s="12" customFormat="1" x14ac:dyDescent="0.25">
      <c r="A152" s="13" t="s">
        <v>8</v>
      </c>
      <c r="B152" s="133">
        <v>13350000</v>
      </c>
      <c r="C152" s="133">
        <v>2191090.7400000002</v>
      </c>
    </row>
    <row r="153" spans="1:3" s="12" customFormat="1" x14ac:dyDescent="0.25">
      <c r="A153" s="13" t="s">
        <v>13</v>
      </c>
      <c r="B153" s="133"/>
      <c r="C153" s="133"/>
    </row>
    <row r="154" spans="1:3" s="12" customFormat="1" x14ac:dyDescent="0.25">
      <c r="A154" s="13" t="s">
        <v>9</v>
      </c>
      <c r="B154" s="133">
        <v>4031700</v>
      </c>
      <c r="C154" s="133">
        <v>973035.66999999993</v>
      </c>
    </row>
    <row r="155" spans="1:3" s="12" customFormat="1" x14ac:dyDescent="0.25">
      <c r="A155" s="13" t="s">
        <v>10</v>
      </c>
      <c r="B155" s="133"/>
      <c r="C155" s="133"/>
    </row>
    <row r="156" spans="1:3" s="12" customFormat="1" ht="23.25" x14ac:dyDescent="0.25">
      <c r="A156" s="13" t="s">
        <v>14</v>
      </c>
      <c r="B156" s="133"/>
      <c r="C156" s="133"/>
    </row>
    <row r="157" spans="1:3" s="12" customFormat="1" x14ac:dyDescent="0.25">
      <c r="A157" s="13" t="s">
        <v>11</v>
      </c>
      <c r="B157" s="133" t="s">
        <v>50</v>
      </c>
      <c r="C157" s="133"/>
    </row>
    <row r="158" spans="1:3" s="12" customFormat="1" x14ac:dyDescent="0.25">
      <c r="A158" s="13" t="s">
        <v>12</v>
      </c>
      <c r="B158" s="133" t="s">
        <v>50</v>
      </c>
      <c r="C158" s="133"/>
    </row>
    <row r="159" spans="1:3" s="12" customFormat="1" x14ac:dyDescent="0.25">
      <c r="A159" s="10" t="s">
        <v>5</v>
      </c>
      <c r="B159" s="133"/>
      <c r="C159" s="133"/>
    </row>
    <row r="160" spans="1:3" s="12" customFormat="1" ht="25.5" x14ac:dyDescent="0.25">
      <c r="A160" s="10" t="s">
        <v>6</v>
      </c>
      <c r="B160" s="133">
        <v>1100000</v>
      </c>
      <c r="C160" s="133"/>
    </row>
    <row r="161" spans="1:3" s="12" customFormat="1" ht="25.5" x14ac:dyDescent="0.25">
      <c r="A161" s="10" t="s">
        <v>7</v>
      </c>
      <c r="B161" s="133">
        <v>1112300</v>
      </c>
      <c r="C161" s="133"/>
    </row>
    <row r="162" spans="1:3" s="12" customFormat="1" x14ac:dyDescent="0.25">
      <c r="A162" s="14"/>
      <c r="B162" s="14"/>
      <c r="C162" s="14"/>
    </row>
    <row r="163" spans="1:3" s="12" customFormat="1" x14ac:dyDescent="0.25">
      <c r="A163" s="15" t="s">
        <v>0</v>
      </c>
      <c r="B163" s="15" t="s">
        <v>2</v>
      </c>
      <c r="C163" s="15" t="s">
        <v>3</v>
      </c>
    </row>
    <row r="164" spans="1:3" s="12" customFormat="1" x14ac:dyDescent="0.25">
      <c r="A164" s="15" t="s">
        <v>1</v>
      </c>
      <c r="B164" s="15">
        <v>2</v>
      </c>
      <c r="C164" s="15">
        <v>3</v>
      </c>
    </row>
    <row r="165" spans="1:3" s="12" customFormat="1" x14ac:dyDescent="0.25">
      <c r="A165" s="3" t="s">
        <v>29</v>
      </c>
      <c r="B165" s="8">
        <f>SUM(B167:B178)</f>
        <v>22137100</v>
      </c>
      <c r="C165" s="8">
        <f>SUM(C167:C178)</f>
        <v>2904086.66</v>
      </c>
    </row>
    <row r="166" spans="1:3" s="12" customFormat="1" x14ac:dyDescent="0.25">
      <c r="A166" s="10" t="s">
        <v>4</v>
      </c>
      <c r="B166" s="11"/>
      <c r="C166" s="11">
        <v>0</v>
      </c>
    </row>
    <row r="167" spans="1:3" s="12" customFormat="1" x14ac:dyDescent="0.25">
      <c r="A167" s="13" t="s">
        <v>8</v>
      </c>
      <c r="B167" s="118">
        <v>13500000</v>
      </c>
      <c r="C167" s="138">
        <v>2130055.2000000002</v>
      </c>
    </row>
    <row r="168" spans="1:3" s="12" customFormat="1" x14ac:dyDescent="0.25">
      <c r="A168" s="13" t="s">
        <v>13</v>
      </c>
      <c r="B168" s="118"/>
      <c r="C168" s="118"/>
    </row>
    <row r="169" spans="1:3" s="12" customFormat="1" x14ac:dyDescent="0.25">
      <c r="A169" s="13" t="s">
        <v>9</v>
      </c>
      <c r="B169" s="118">
        <v>4077000</v>
      </c>
      <c r="C169" s="138">
        <v>637545.51</v>
      </c>
    </row>
    <row r="170" spans="1:3" s="12" customFormat="1" x14ac:dyDescent="0.25">
      <c r="A170" s="13" t="s">
        <v>10</v>
      </c>
      <c r="B170" s="118">
        <v>30000</v>
      </c>
      <c r="C170" s="138">
        <v>1673.79</v>
      </c>
    </row>
    <row r="171" spans="1:3" s="12" customFormat="1" ht="23.25" x14ac:dyDescent="0.25">
      <c r="A171" s="13" t="s">
        <v>14</v>
      </c>
      <c r="B171" s="118"/>
      <c r="C171" s="118"/>
    </row>
    <row r="172" spans="1:3" s="12" customFormat="1" x14ac:dyDescent="0.25">
      <c r="A172" s="13" t="s">
        <v>15</v>
      </c>
      <c r="B172" s="118">
        <v>70000</v>
      </c>
      <c r="C172" s="118"/>
    </row>
    <row r="173" spans="1:3" s="12" customFormat="1" x14ac:dyDescent="0.25">
      <c r="A173" s="13" t="s">
        <v>16</v>
      </c>
      <c r="B173" s="118">
        <v>250000</v>
      </c>
      <c r="C173" s="118"/>
    </row>
    <row r="174" spans="1:3" s="12" customFormat="1" x14ac:dyDescent="0.25">
      <c r="A174" s="13" t="s">
        <v>11</v>
      </c>
      <c r="B174" s="118">
        <v>328000</v>
      </c>
      <c r="C174" s="138">
        <v>4875</v>
      </c>
    </row>
    <row r="175" spans="1:3" s="12" customFormat="1" x14ac:dyDescent="0.25">
      <c r="A175" s="13" t="s">
        <v>12</v>
      </c>
      <c r="B175" s="118">
        <v>787060</v>
      </c>
      <c r="C175" s="138">
        <v>1716</v>
      </c>
    </row>
    <row r="176" spans="1:3" s="12" customFormat="1" x14ac:dyDescent="0.25">
      <c r="A176" s="10" t="s">
        <v>5</v>
      </c>
      <c r="B176" s="118">
        <v>120000</v>
      </c>
      <c r="C176" s="118">
        <v>769.16</v>
      </c>
    </row>
    <row r="177" spans="1:3" s="12" customFormat="1" ht="25.5" x14ac:dyDescent="0.25">
      <c r="A177" s="10" t="s">
        <v>6</v>
      </c>
      <c r="B177" s="118">
        <v>791540</v>
      </c>
      <c r="C177" s="118"/>
    </row>
    <row r="178" spans="1:3" s="12" customFormat="1" ht="25.5" x14ac:dyDescent="0.25">
      <c r="A178" s="10" t="s">
        <v>7</v>
      </c>
      <c r="B178" s="118">
        <v>2183500</v>
      </c>
      <c r="C178" s="80">
        <v>127452</v>
      </c>
    </row>
    <row r="179" spans="1:3" s="12" customFormat="1" x14ac:dyDescent="0.25">
      <c r="A179" s="14"/>
      <c r="B179" s="14"/>
      <c r="C179" s="14"/>
    </row>
    <row r="180" spans="1:3" s="12" customFormat="1" x14ac:dyDescent="0.25">
      <c r="A180" s="15" t="s">
        <v>0</v>
      </c>
      <c r="B180" s="15" t="s">
        <v>2</v>
      </c>
      <c r="C180" s="15" t="s">
        <v>3</v>
      </c>
    </row>
    <row r="181" spans="1:3" s="12" customFormat="1" x14ac:dyDescent="0.25">
      <c r="A181" s="15" t="s">
        <v>1</v>
      </c>
      <c r="B181" s="15">
        <v>2</v>
      </c>
      <c r="C181" s="15">
        <v>3</v>
      </c>
    </row>
    <row r="182" spans="1:3" s="12" customFormat="1" x14ac:dyDescent="0.25">
      <c r="A182" s="3" t="s">
        <v>36</v>
      </c>
      <c r="B182" s="108">
        <f>B184+B186+B187+B189+B190+B191+B192+B193+B194+B185+B188</f>
        <v>8445600</v>
      </c>
      <c r="C182" s="108">
        <f>SUM(C184:C194)</f>
        <v>1364145.4799999997</v>
      </c>
    </row>
    <row r="183" spans="1:3" s="12" customFormat="1" x14ac:dyDescent="0.25">
      <c r="A183" s="10" t="s">
        <v>4</v>
      </c>
      <c r="B183" s="74"/>
      <c r="C183" s="74"/>
    </row>
    <row r="184" spans="1:3" s="12" customFormat="1" x14ac:dyDescent="0.25">
      <c r="A184" s="13" t="s">
        <v>8</v>
      </c>
      <c r="B184" s="133">
        <v>6000000</v>
      </c>
      <c r="C184" s="138">
        <v>997793.47</v>
      </c>
    </row>
    <row r="185" spans="1:3" s="12" customFormat="1" x14ac:dyDescent="0.25">
      <c r="A185" s="13" t="s">
        <v>13</v>
      </c>
      <c r="B185" s="133">
        <v>30600</v>
      </c>
      <c r="C185" s="138"/>
    </row>
    <row r="186" spans="1:3" s="12" customFormat="1" x14ac:dyDescent="0.25">
      <c r="A186" s="13" t="s">
        <v>9</v>
      </c>
      <c r="B186" s="133">
        <v>1812000</v>
      </c>
      <c r="C186" s="138">
        <v>301335.01</v>
      </c>
    </row>
    <row r="187" spans="1:3" s="12" customFormat="1" x14ac:dyDescent="0.25">
      <c r="A187" s="13" t="s">
        <v>10</v>
      </c>
      <c r="B187" s="133">
        <v>25000</v>
      </c>
      <c r="C187" s="138">
        <v>4124.1499999999996</v>
      </c>
    </row>
    <row r="188" spans="1:3" s="12" customFormat="1" ht="23.25" x14ac:dyDescent="0.25">
      <c r="A188" s="13" t="s">
        <v>14</v>
      </c>
      <c r="B188" s="133">
        <v>0</v>
      </c>
      <c r="C188" s="138"/>
    </row>
    <row r="189" spans="1:3" s="12" customFormat="1" x14ac:dyDescent="0.25">
      <c r="A189" s="13" t="s">
        <v>15</v>
      </c>
      <c r="B189" s="133">
        <v>114000</v>
      </c>
      <c r="C189" s="138">
        <v>1024.6600000000001</v>
      </c>
    </row>
    <row r="190" spans="1:3" s="12" customFormat="1" x14ac:dyDescent="0.25">
      <c r="A190" s="13" t="s">
        <v>11</v>
      </c>
      <c r="B190" s="133">
        <v>84820</v>
      </c>
      <c r="C190" s="138">
        <v>4600</v>
      </c>
    </row>
    <row r="191" spans="1:3" s="12" customFormat="1" x14ac:dyDescent="0.25">
      <c r="A191" s="13" t="s">
        <v>12</v>
      </c>
      <c r="B191" s="133">
        <v>82790</v>
      </c>
      <c r="C191" s="138">
        <v>10311</v>
      </c>
    </row>
    <row r="192" spans="1:3" s="12" customFormat="1" x14ac:dyDescent="0.25">
      <c r="A192" s="10" t="s">
        <v>5</v>
      </c>
      <c r="B192" s="133">
        <v>23576</v>
      </c>
      <c r="C192" s="138"/>
    </row>
    <row r="193" spans="1:3" s="12" customFormat="1" ht="25.5" x14ac:dyDescent="0.25">
      <c r="A193" s="10" t="s">
        <v>6</v>
      </c>
      <c r="B193" s="133">
        <v>19000</v>
      </c>
      <c r="C193" s="138"/>
    </row>
    <row r="194" spans="1:3" s="12" customFormat="1" ht="25.5" x14ac:dyDescent="0.25">
      <c r="A194" s="10" t="s">
        <v>7</v>
      </c>
      <c r="B194" s="133">
        <v>253814</v>
      </c>
      <c r="C194" s="138">
        <v>44957.19</v>
      </c>
    </row>
    <row r="195" spans="1:3" s="12" customFormat="1" x14ac:dyDescent="0.25">
      <c r="A195" s="10"/>
      <c r="B195" s="118"/>
      <c r="C195" s="118"/>
    </row>
    <row r="196" spans="1:3" s="12" customFormat="1" x14ac:dyDescent="0.25">
      <c r="A196" s="15" t="s">
        <v>0</v>
      </c>
      <c r="B196" s="15" t="s">
        <v>2</v>
      </c>
      <c r="C196" s="15" t="s">
        <v>3</v>
      </c>
    </row>
    <row r="197" spans="1:3" s="12" customFormat="1" x14ac:dyDescent="0.25">
      <c r="A197" s="15" t="s">
        <v>1</v>
      </c>
      <c r="B197" s="15">
        <v>2</v>
      </c>
      <c r="C197" s="15">
        <v>3</v>
      </c>
    </row>
    <row r="198" spans="1:3" s="12" customFormat="1" x14ac:dyDescent="0.25">
      <c r="A198" s="3" t="s">
        <v>31</v>
      </c>
      <c r="B198" s="108">
        <f>B200+B202+B203+B205+B206+B207+B208+B209+B201+B204</f>
        <v>5530800</v>
      </c>
      <c r="C198" s="108">
        <f>C200+C202+C203+C205+C206+C207+C208+C209+C204</f>
        <v>853279.14000000013</v>
      </c>
    </row>
    <row r="199" spans="1:3" s="12" customFormat="1" x14ac:dyDescent="0.25">
      <c r="A199" s="10" t="s">
        <v>4</v>
      </c>
      <c r="B199" s="74"/>
      <c r="C199" s="74"/>
    </row>
    <row r="200" spans="1:3" s="12" customFormat="1" x14ac:dyDescent="0.25">
      <c r="A200" s="13" t="s">
        <v>8</v>
      </c>
      <c r="B200" s="133">
        <v>3900000</v>
      </c>
      <c r="C200" s="138">
        <v>606655.89</v>
      </c>
    </row>
    <row r="201" spans="1:3" s="12" customFormat="1" x14ac:dyDescent="0.25">
      <c r="A201" s="13" t="s">
        <v>13</v>
      </c>
      <c r="B201" s="133">
        <v>27000</v>
      </c>
      <c r="C201" s="138"/>
    </row>
    <row r="202" spans="1:3" s="12" customFormat="1" x14ac:dyDescent="0.25">
      <c r="A202" s="13" t="s">
        <v>9</v>
      </c>
      <c r="B202" s="133">
        <v>1177800</v>
      </c>
      <c r="C202" s="138">
        <v>192178.95</v>
      </c>
    </row>
    <row r="203" spans="1:3" s="12" customFormat="1" x14ac:dyDescent="0.25">
      <c r="A203" s="13" t="s">
        <v>10</v>
      </c>
      <c r="B203" s="133">
        <v>12000</v>
      </c>
      <c r="C203" s="80">
        <v>1811.04</v>
      </c>
    </row>
    <row r="204" spans="1:3" s="12" customFormat="1" x14ac:dyDescent="0.25">
      <c r="A204" s="13" t="s">
        <v>30</v>
      </c>
      <c r="B204" s="133">
        <v>33178</v>
      </c>
      <c r="C204" s="138">
        <v>10305.15</v>
      </c>
    </row>
    <row r="205" spans="1:3" s="12" customFormat="1" x14ac:dyDescent="0.25">
      <c r="A205" s="13" t="s">
        <v>11</v>
      </c>
      <c r="B205" s="133">
        <v>13880</v>
      </c>
      <c r="C205" s="138">
        <v>1725.72</v>
      </c>
    </row>
    <row r="206" spans="1:3" s="12" customFormat="1" x14ac:dyDescent="0.25">
      <c r="A206" s="13" t="s">
        <v>12</v>
      </c>
      <c r="B206" s="133">
        <v>204092</v>
      </c>
      <c r="C206" s="138">
        <v>6648.09</v>
      </c>
    </row>
    <row r="207" spans="1:3" s="12" customFormat="1" x14ac:dyDescent="0.25">
      <c r="A207" s="10" t="s">
        <v>5</v>
      </c>
      <c r="B207" s="133">
        <v>5100</v>
      </c>
      <c r="C207" s="138">
        <v>360</v>
      </c>
    </row>
    <row r="208" spans="1:3" s="12" customFormat="1" ht="25.5" x14ac:dyDescent="0.25">
      <c r="A208" s="10" t="s">
        <v>6</v>
      </c>
      <c r="B208" s="133"/>
      <c r="C208" s="138">
        <v>14000</v>
      </c>
    </row>
    <row r="209" spans="1:3" s="12" customFormat="1" ht="25.5" x14ac:dyDescent="0.25">
      <c r="A209" s="10" t="s">
        <v>7</v>
      </c>
      <c r="B209" s="133">
        <v>157750</v>
      </c>
      <c r="C209" s="138">
        <v>19594.3</v>
      </c>
    </row>
    <row r="210" spans="1:3" s="12" customFormat="1" x14ac:dyDescent="0.25">
      <c r="A210" s="14"/>
      <c r="B210" s="14"/>
      <c r="C210" s="14"/>
    </row>
    <row r="211" spans="1:3" s="12" customFormat="1" x14ac:dyDescent="0.25">
      <c r="A211" s="15" t="s">
        <v>0</v>
      </c>
      <c r="B211" s="15" t="s">
        <v>2</v>
      </c>
      <c r="C211" s="15" t="s">
        <v>3</v>
      </c>
    </row>
    <row r="212" spans="1:3" s="12" customFormat="1" x14ac:dyDescent="0.25">
      <c r="A212" s="15" t="s">
        <v>1</v>
      </c>
      <c r="B212" s="15">
        <v>2</v>
      </c>
      <c r="C212" s="15">
        <v>3</v>
      </c>
    </row>
    <row r="213" spans="1:3" s="12" customFormat="1" x14ac:dyDescent="0.25">
      <c r="A213" s="3" t="s">
        <v>32</v>
      </c>
      <c r="B213" s="108">
        <f>B215+B217+B218+B220+B221+B222+B223+B224+B216+B219</f>
        <v>5130300</v>
      </c>
      <c r="C213" s="108">
        <f>C215+C216+C217+C218+C220+C221+C222+C223+C224+C219</f>
        <v>1464302.6700000002</v>
      </c>
    </row>
    <row r="214" spans="1:3" s="12" customFormat="1" x14ac:dyDescent="0.25">
      <c r="A214" s="10" t="s">
        <v>4</v>
      </c>
      <c r="B214" s="74"/>
      <c r="C214" s="74"/>
    </row>
    <row r="215" spans="1:3" s="12" customFormat="1" x14ac:dyDescent="0.25">
      <c r="A215" s="13" t="s">
        <v>8</v>
      </c>
      <c r="B215" s="133">
        <v>3450000</v>
      </c>
      <c r="C215" s="138">
        <v>971820.36</v>
      </c>
    </row>
    <row r="216" spans="1:3" s="12" customFormat="1" x14ac:dyDescent="0.25">
      <c r="A216" s="13" t="s">
        <v>13</v>
      </c>
      <c r="B216" s="133">
        <v>150500</v>
      </c>
      <c r="C216" s="138">
        <v>14300</v>
      </c>
    </row>
    <row r="217" spans="1:3" s="12" customFormat="1" x14ac:dyDescent="0.25">
      <c r="A217" s="13" t="s">
        <v>9</v>
      </c>
      <c r="B217" s="133">
        <v>1041900</v>
      </c>
      <c r="C217" s="138">
        <v>289865.78000000003</v>
      </c>
    </row>
    <row r="218" spans="1:3" s="12" customFormat="1" x14ac:dyDescent="0.25">
      <c r="A218" s="13" t="s">
        <v>10</v>
      </c>
      <c r="B218" s="133">
        <v>16000</v>
      </c>
      <c r="C218" s="138">
        <v>4708.5</v>
      </c>
    </row>
    <row r="219" spans="1:3" s="12" customFormat="1" x14ac:dyDescent="0.25">
      <c r="A219" s="13" t="s">
        <v>15</v>
      </c>
      <c r="B219" s="133">
        <v>23200</v>
      </c>
      <c r="C219" s="138">
        <v>6061.03</v>
      </c>
    </row>
    <row r="220" spans="1:3" s="12" customFormat="1" x14ac:dyDescent="0.25">
      <c r="A220" s="13" t="s">
        <v>11</v>
      </c>
      <c r="B220" s="133">
        <v>63200</v>
      </c>
      <c r="C220" s="138">
        <v>0</v>
      </c>
    </row>
    <row r="221" spans="1:3" s="12" customFormat="1" x14ac:dyDescent="0.25">
      <c r="A221" s="13" t="s">
        <v>12</v>
      </c>
      <c r="B221" s="133">
        <v>80000</v>
      </c>
      <c r="C221" s="138">
        <v>51582</v>
      </c>
    </row>
    <row r="222" spans="1:3" s="12" customFormat="1" x14ac:dyDescent="0.25">
      <c r="A222" s="10" t="s">
        <v>5</v>
      </c>
      <c r="B222" s="133">
        <v>6000</v>
      </c>
      <c r="C222" s="138">
        <v>0</v>
      </c>
    </row>
    <row r="223" spans="1:3" s="12" customFormat="1" ht="25.5" x14ac:dyDescent="0.25">
      <c r="A223" s="10" t="s">
        <v>6</v>
      </c>
      <c r="B223" s="133">
        <v>0</v>
      </c>
      <c r="C223" s="138">
        <v>0</v>
      </c>
    </row>
    <row r="224" spans="1:3" s="12" customFormat="1" ht="25.5" x14ac:dyDescent="0.25">
      <c r="A224" s="10" t="s">
        <v>7</v>
      </c>
      <c r="B224" s="133">
        <v>299500</v>
      </c>
      <c r="C224" s="138">
        <v>125965</v>
      </c>
    </row>
    <row r="225" spans="1:3" s="12" customFormat="1" x14ac:dyDescent="0.25">
      <c r="A225" s="14"/>
      <c r="B225" s="14"/>
      <c r="C225" s="14"/>
    </row>
    <row r="226" spans="1:3" s="12" customFormat="1" x14ac:dyDescent="0.25">
      <c r="A226" s="15" t="s">
        <v>0</v>
      </c>
      <c r="B226" s="15" t="s">
        <v>2</v>
      </c>
      <c r="C226" s="15" t="s">
        <v>3</v>
      </c>
    </row>
    <row r="227" spans="1:3" s="12" customFormat="1" x14ac:dyDescent="0.25">
      <c r="A227" s="15" t="s">
        <v>1</v>
      </c>
      <c r="B227" s="15">
        <v>2</v>
      </c>
      <c r="C227" s="15">
        <v>3</v>
      </c>
    </row>
    <row r="228" spans="1:3" s="12" customFormat="1" ht="25.5" x14ac:dyDescent="0.25">
      <c r="A228" s="3" t="s">
        <v>34</v>
      </c>
      <c r="B228" s="8">
        <f>SUM(B230:B242)</f>
        <v>40957600</v>
      </c>
      <c r="C228" s="8">
        <f>SUM(C230:C242)</f>
        <v>5110412.28</v>
      </c>
    </row>
    <row r="229" spans="1:3" s="12" customFormat="1" x14ac:dyDescent="0.25">
      <c r="A229" s="10" t="s">
        <v>4</v>
      </c>
      <c r="B229" s="11"/>
      <c r="C229" s="11"/>
    </row>
    <row r="230" spans="1:3" s="12" customFormat="1" x14ac:dyDescent="0.25">
      <c r="A230" s="13" t="s">
        <v>8</v>
      </c>
      <c r="B230" s="133">
        <v>27437100</v>
      </c>
      <c r="C230" s="133">
        <v>3824024.96</v>
      </c>
    </row>
    <row r="231" spans="1:3" s="12" customFormat="1" x14ac:dyDescent="0.25">
      <c r="A231" s="13" t="s">
        <v>13</v>
      </c>
      <c r="B231" s="133">
        <v>42600</v>
      </c>
      <c r="C231" s="133"/>
    </row>
    <row r="232" spans="1:3" s="12" customFormat="1" x14ac:dyDescent="0.25">
      <c r="A232" s="13" t="s">
        <v>9</v>
      </c>
      <c r="B232" s="133">
        <v>8286000</v>
      </c>
      <c r="C232" s="133">
        <v>1140628.8799999999</v>
      </c>
    </row>
    <row r="233" spans="1:3" s="12" customFormat="1" x14ac:dyDescent="0.25">
      <c r="A233" s="13" t="s">
        <v>10</v>
      </c>
      <c r="B233" s="133"/>
      <c r="C233" s="133"/>
    </row>
    <row r="234" spans="1:3" s="12" customFormat="1" x14ac:dyDescent="0.25">
      <c r="A234" s="13" t="s">
        <v>15</v>
      </c>
      <c r="B234" s="133">
        <v>47800</v>
      </c>
      <c r="C234" s="133"/>
    </row>
    <row r="235" spans="1:3" s="12" customFormat="1" x14ac:dyDescent="0.25">
      <c r="A235" s="13" t="s">
        <v>33</v>
      </c>
      <c r="B235" s="133"/>
      <c r="C235" s="133"/>
    </row>
    <row r="236" spans="1:3" s="12" customFormat="1" x14ac:dyDescent="0.25">
      <c r="A236" s="13" t="s">
        <v>11</v>
      </c>
      <c r="B236" s="133">
        <v>376410</v>
      </c>
      <c r="C236" s="133">
        <v>9347</v>
      </c>
    </row>
    <row r="237" spans="1:3" s="12" customFormat="1" x14ac:dyDescent="0.25">
      <c r="A237" s="13" t="s">
        <v>12</v>
      </c>
      <c r="B237" s="133">
        <v>681100</v>
      </c>
      <c r="C237" s="133">
        <v>34021.440000000002</v>
      </c>
    </row>
    <row r="238" spans="1:3" s="12" customFormat="1" x14ac:dyDescent="0.25">
      <c r="A238" s="10" t="s">
        <v>5</v>
      </c>
      <c r="B238" s="133"/>
      <c r="C238" s="133"/>
    </row>
    <row r="239" spans="1:3" s="12" customFormat="1" ht="25.5" x14ac:dyDescent="0.25">
      <c r="A239" s="10" t="s">
        <v>6</v>
      </c>
      <c r="B239" s="133">
        <v>99990</v>
      </c>
      <c r="C239" s="138">
        <v>99990</v>
      </c>
    </row>
    <row r="240" spans="1:3" s="12" customFormat="1" ht="25.5" x14ac:dyDescent="0.25">
      <c r="A240" s="10" t="s">
        <v>7</v>
      </c>
      <c r="B240" s="133">
        <v>3953600</v>
      </c>
      <c r="C240" s="133">
        <v>2400</v>
      </c>
    </row>
    <row r="241" spans="1:3" s="12" customFormat="1" x14ac:dyDescent="0.25">
      <c r="A241" s="6" t="s">
        <v>37</v>
      </c>
      <c r="B241" s="138">
        <v>20000</v>
      </c>
      <c r="C241" s="133"/>
    </row>
    <row r="242" spans="1:3" s="12" customFormat="1" x14ac:dyDescent="0.25">
      <c r="A242" s="6" t="s">
        <v>38</v>
      </c>
      <c r="B242" s="138">
        <v>13000</v>
      </c>
      <c r="C242" s="133"/>
    </row>
    <row r="243" spans="1:3" s="12" customFormat="1" x14ac:dyDescent="0.25">
      <c r="A243" s="14"/>
      <c r="B243" s="14"/>
      <c r="C243" s="14"/>
    </row>
    <row r="244" spans="1:3" s="12" customFormat="1" x14ac:dyDescent="0.25">
      <c r="A244" s="15" t="s">
        <v>0</v>
      </c>
      <c r="B244" s="15" t="s">
        <v>2</v>
      </c>
      <c r="C244" s="15" t="s">
        <v>3</v>
      </c>
    </row>
    <row r="245" spans="1:3" s="12" customFormat="1" x14ac:dyDescent="0.25">
      <c r="A245" s="15" t="s">
        <v>1</v>
      </c>
      <c r="B245" s="15">
        <v>2</v>
      </c>
      <c r="C245" s="15">
        <v>3</v>
      </c>
    </row>
    <row r="246" spans="1:3" s="12" customFormat="1" ht="25.5" x14ac:dyDescent="0.25">
      <c r="A246" s="3" t="s">
        <v>39</v>
      </c>
      <c r="B246" s="8">
        <f>SUM(B248:B260)</f>
        <v>39085400</v>
      </c>
      <c r="C246" s="8">
        <f>SUM(C248:C259)</f>
        <v>4965867.91</v>
      </c>
    </row>
    <row r="247" spans="1:3" s="12" customFormat="1" x14ac:dyDescent="0.25">
      <c r="A247" s="10" t="s">
        <v>4</v>
      </c>
      <c r="B247" s="11"/>
      <c r="C247" s="11"/>
    </row>
    <row r="248" spans="1:3" s="12" customFormat="1" x14ac:dyDescent="0.25">
      <c r="A248" s="13" t="s">
        <v>8</v>
      </c>
      <c r="B248" s="118">
        <v>25326600</v>
      </c>
      <c r="C248" s="118">
        <v>3800000</v>
      </c>
    </row>
    <row r="249" spans="1:3" s="12" customFormat="1" x14ac:dyDescent="0.25">
      <c r="A249" s="13" t="s">
        <v>13</v>
      </c>
      <c r="B249" s="118">
        <v>145000</v>
      </c>
      <c r="C249" s="118"/>
    </row>
    <row r="250" spans="1:3" s="12" customFormat="1" x14ac:dyDescent="0.25">
      <c r="A250" s="13" t="s">
        <v>9</v>
      </c>
      <c r="B250" s="118">
        <v>7648600</v>
      </c>
      <c r="C250" s="118">
        <v>1143918.1600000001</v>
      </c>
    </row>
    <row r="251" spans="1:3" s="12" customFormat="1" x14ac:dyDescent="0.25">
      <c r="A251" s="13" t="s">
        <v>10</v>
      </c>
      <c r="B251" s="118">
        <v>29500</v>
      </c>
      <c r="C251" s="118">
        <v>12216.7</v>
      </c>
    </row>
    <row r="252" spans="1:3" s="12" customFormat="1" x14ac:dyDescent="0.25">
      <c r="A252" s="13" t="s">
        <v>15</v>
      </c>
      <c r="B252" s="118">
        <v>81500</v>
      </c>
      <c r="C252" s="118"/>
    </row>
    <row r="253" spans="1:3" s="12" customFormat="1" x14ac:dyDescent="0.25">
      <c r="A253" s="13" t="s">
        <v>11</v>
      </c>
      <c r="B253" s="118">
        <v>778600</v>
      </c>
      <c r="C253" s="118"/>
    </row>
    <row r="254" spans="1:3" s="12" customFormat="1" x14ac:dyDescent="0.25">
      <c r="A254" s="13" t="s">
        <v>12</v>
      </c>
      <c r="B254" s="118">
        <v>1429235</v>
      </c>
      <c r="C254" s="118">
        <v>9733.0499999999993</v>
      </c>
    </row>
    <row r="255" spans="1:3" s="12" customFormat="1" x14ac:dyDescent="0.25">
      <c r="A255" s="10" t="s">
        <v>5</v>
      </c>
      <c r="B255" s="118">
        <v>31000</v>
      </c>
      <c r="C255" s="118"/>
    </row>
    <row r="256" spans="1:3" s="12" customFormat="1" ht="25.5" x14ac:dyDescent="0.25">
      <c r="A256" s="10" t="s">
        <v>6</v>
      </c>
      <c r="B256" s="118">
        <v>312988</v>
      </c>
      <c r="C256" s="118"/>
    </row>
    <row r="257" spans="1:3" s="12" customFormat="1" ht="25.5" x14ac:dyDescent="0.25">
      <c r="A257" s="10" t="s">
        <v>7</v>
      </c>
      <c r="B257" s="118">
        <v>3302377</v>
      </c>
      <c r="C257" s="118"/>
    </row>
    <row r="258" spans="1:3" s="12" customFormat="1" x14ac:dyDescent="0.25">
      <c r="A258" s="6" t="s">
        <v>37</v>
      </c>
      <c r="B258" s="118"/>
      <c r="C258" s="6"/>
    </row>
    <row r="259" spans="1:3" s="12" customFormat="1" x14ac:dyDescent="0.25">
      <c r="A259" s="6" t="s">
        <v>38</v>
      </c>
      <c r="B259" s="118"/>
      <c r="C259" s="6"/>
    </row>
    <row r="260" spans="1:3" s="12" customFormat="1" x14ac:dyDescent="0.25">
      <c r="A260" s="14"/>
      <c r="B260" s="14"/>
      <c r="C260" s="14"/>
    </row>
    <row r="261" spans="1:3" s="12" customFormat="1" x14ac:dyDescent="0.25">
      <c r="A261" s="27" t="s">
        <v>0</v>
      </c>
      <c r="B261" s="27" t="s">
        <v>2</v>
      </c>
      <c r="C261" s="27" t="s">
        <v>3</v>
      </c>
    </row>
    <row r="262" spans="1:3" s="12" customFormat="1" ht="15.75" thickBot="1" x14ac:dyDescent="0.3">
      <c r="A262" s="27" t="s">
        <v>1</v>
      </c>
      <c r="B262" s="28" t="s">
        <v>40</v>
      </c>
      <c r="C262" s="28" t="s">
        <v>41</v>
      </c>
    </row>
    <row r="263" spans="1:3" s="12" customFormat="1" x14ac:dyDescent="0.25">
      <c r="A263" s="29" t="s">
        <v>42</v>
      </c>
      <c r="B263" s="81">
        <f>B265+B267+B268+B271+B272+B273+B274+B275+B266+B269+B270</f>
        <v>28498200</v>
      </c>
      <c r="C263" s="81">
        <f>C265+C267+C268+C271+C272+C273+C274+C275+C266+C269+C270</f>
        <v>3147050.13</v>
      </c>
    </row>
    <row r="264" spans="1:3" s="12" customFormat="1" x14ac:dyDescent="0.25">
      <c r="A264" s="31" t="s">
        <v>4</v>
      </c>
      <c r="B264" s="82"/>
      <c r="C264" s="82"/>
    </row>
    <row r="265" spans="1:3" s="12" customFormat="1" x14ac:dyDescent="0.25">
      <c r="A265" s="33" t="s">
        <v>8</v>
      </c>
      <c r="B265" s="83">
        <v>13055000</v>
      </c>
      <c r="C265" s="83">
        <v>2388943.34</v>
      </c>
    </row>
    <row r="266" spans="1:3" s="12" customFormat="1" x14ac:dyDescent="0.25">
      <c r="A266" s="33" t="s">
        <v>13</v>
      </c>
      <c r="B266" s="83"/>
      <c r="C266" s="83">
        <v>0</v>
      </c>
    </row>
    <row r="267" spans="1:3" s="12" customFormat="1" x14ac:dyDescent="0.25">
      <c r="A267" s="33" t="s">
        <v>9</v>
      </c>
      <c r="B267" s="83">
        <v>3942500</v>
      </c>
      <c r="C267" s="83">
        <v>722319.32</v>
      </c>
    </row>
    <row r="268" spans="1:3" s="12" customFormat="1" x14ac:dyDescent="0.25">
      <c r="A268" s="33" t="s">
        <v>10</v>
      </c>
      <c r="B268" s="83">
        <v>232000</v>
      </c>
      <c r="C268" s="83">
        <v>0</v>
      </c>
    </row>
    <row r="269" spans="1:3" s="12" customFormat="1" ht="23.25" x14ac:dyDescent="0.25">
      <c r="A269" s="33" t="s">
        <v>14</v>
      </c>
      <c r="B269" s="83">
        <v>400000</v>
      </c>
      <c r="C269" s="83">
        <v>0</v>
      </c>
    </row>
    <row r="270" spans="1:3" s="12" customFormat="1" x14ac:dyDescent="0.25">
      <c r="A270" s="13" t="s">
        <v>15</v>
      </c>
      <c r="B270" s="83">
        <v>260000</v>
      </c>
      <c r="C270" s="83">
        <v>0</v>
      </c>
    </row>
    <row r="271" spans="1:3" s="12" customFormat="1" x14ac:dyDescent="0.25">
      <c r="A271" s="33" t="s">
        <v>11</v>
      </c>
      <c r="B271" s="83">
        <v>1435000</v>
      </c>
      <c r="C271" s="83">
        <v>5000</v>
      </c>
    </row>
    <row r="272" spans="1:3" s="12" customFormat="1" x14ac:dyDescent="0.25">
      <c r="A272" s="33" t="s">
        <v>12</v>
      </c>
      <c r="B272" s="83">
        <v>2665000</v>
      </c>
      <c r="C272" s="83">
        <v>18187.47</v>
      </c>
    </row>
    <row r="273" spans="1:3" s="12" customFormat="1" x14ac:dyDescent="0.25">
      <c r="A273" s="31" t="s">
        <v>5</v>
      </c>
      <c r="B273" s="83">
        <v>50000</v>
      </c>
      <c r="C273" s="83">
        <v>0</v>
      </c>
    </row>
    <row r="274" spans="1:3" s="12" customFormat="1" ht="25.5" x14ac:dyDescent="0.25">
      <c r="A274" s="31" t="s">
        <v>6</v>
      </c>
      <c r="B274" s="83">
        <v>2859000</v>
      </c>
      <c r="C274" s="83">
        <v>8500</v>
      </c>
    </row>
    <row r="275" spans="1:3" s="12" customFormat="1" ht="25.5" x14ac:dyDescent="0.25">
      <c r="A275" s="31" t="s">
        <v>7</v>
      </c>
      <c r="B275" s="83">
        <v>3599700</v>
      </c>
      <c r="C275" s="83">
        <v>4100</v>
      </c>
    </row>
    <row r="276" spans="1:3" s="12" customFormat="1" x14ac:dyDescent="0.25">
      <c r="A276" s="31"/>
      <c r="B276" s="35"/>
      <c r="C276" s="35"/>
    </row>
    <row r="277" spans="1:3" s="12" customFormat="1" x14ac:dyDescent="0.25">
      <c r="A277" s="14"/>
      <c r="B277" s="41"/>
      <c r="C277" s="41"/>
    </row>
    <row r="278" spans="1:3" s="12" customFormat="1" x14ac:dyDescent="0.25">
      <c r="A278" s="42" t="s">
        <v>45</v>
      </c>
      <c r="B278" s="87">
        <f>SUM(B280:B291)</f>
        <v>74965000</v>
      </c>
      <c r="C278" s="87">
        <f>SUM(C280:C291)</f>
        <v>29328010.490000002</v>
      </c>
    </row>
    <row r="279" spans="1:3" s="12" customFormat="1" x14ac:dyDescent="0.25">
      <c r="A279" s="44" t="s">
        <v>4</v>
      </c>
      <c r="B279" s="88"/>
      <c r="C279" s="88"/>
    </row>
    <row r="280" spans="1:3" s="12" customFormat="1" x14ac:dyDescent="0.25">
      <c r="A280" s="46" t="s">
        <v>8</v>
      </c>
      <c r="B280" s="139">
        <v>15334101.380000001</v>
      </c>
      <c r="C280" s="140">
        <v>1407838.66</v>
      </c>
    </row>
    <row r="281" spans="1:3" s="12" customFormat="1" x14ac:dyDescent="0.25">
      <c r="A281" s="46" t="s">
        <v>9</v>
      </c>
      <c r="B281" s="139">
        <v>4630898.62</v>
      </c>
      <c r="C281" s="140">
        <v>286649.2</v>
      </c>
    </row>
    <row r="282" spans="1:3" s="12" customFormat="1" x14ac:dyDescent="0.25">
      <c r="A282" s="46" t="s">
        <v>10</v>
      </c>
      <c r="B282" s="139">
        <v>70912</v>
      </c>
      <c r="C282" s="139">
        <v>6793.99</v>
      </c>
    </row>
    <row r="283" spans="1:3" s="12" customFormat="1" x14ac:dyDescent="0.25">
      <c r="A283" s="46" t="s">
        <v>44</v>
      </c>
      <c r="B283" s="139">
        <v>42000</v>
      </c>
      <c r="C283" s="139"/>
    </row>
    <row r="284" spans="1:3" s="12" customFormat="1" x14ac:dyDescent="0.25">
      <c r="A284" s="46" t="s">
        <v>15</v>
      </c>
      <c r="B284" s="139">
        <v>201618.5</v>
      </c>
      <c r="C284" s="139">
        <v>11814.4</v>
      </c>
    </row>
    <row r="285" spans="1:3" s="12" customFormat="1" x14ac:dyDescent="0.25">
      <c r="A285" s="46" t="s">
        <v>11</v>
      </c>
      <c r="B285" s="139">
        <v>1507000</v>
      </c>
      <c r="C285" s="139">
        <v>8500</v>
      </c>
    </row>
    <row r="286" spans="1:3" s="12" customFormat="1" x14ac:dyDescent="0.25">
      <c r="A286" s="46" t="s">
        <v>12</v>
      </c>
      <c r="B286" s="139">
        <v>24977473.100000001</v>
      </c>
      <c r="C286" s="139">
        <v>2876390.24</v>
      </c>
    </row>
    <row r="287" spans="1:3" s="12" customFormat="1" x14ac:dyDescent="0.25">
      <c r="A287" s="48" t="s">
        <v>5</v>
      </c>
      <c r="B287" s="139">
        <v>24677596.399999999</v>
      </c>
      <c r="C287" s="139">
        <v>24582782</v>
      </c>
    </row>
    <row r="288" spans="1:3" s="12" customFormat="1" ht="25.5" x14ac:dyDescent="0.25">
      <c r="A288" s="48" t="s">
        <v>6</v>
      </c>
      <c r="B288" s="139">
        <v>1910000</v>
      </c>
      <c r="C288" s="139"/>
    </row>
    <row r="289" spans="1:3" s="12" customFormat="1" ht="25.5" x14ac:dyDescent="0.25">
      <c r="A289" s="48" t="s">
        <v>7</v>
      </c>
      <c r="B289" s="139">
        <v>1581400</v>
      </c>
      <c r="C289" s="139">
        <v>145742</v>
      </c>
    </row>
    <row r="290" spans="1:3" s="12" customFormat="1" x14ac:dyDescent="0.25">
      <c r="A290" s="49" t="s">
        <v>47</v>
      </c>
      <c r="B290" s="139">
        <v>32000</v>
      </c>
      <c r="C290" s="139">
        <v>1500</v>
      </c>
    </row>
    <row r="291" spans="1:3" s="12" customFormat="1" x14ac:dyDescent="0.25">
      <c r="A291" s="14"/>
      <c r="B291" s="86"/>
      <c r="C291" s="86"/>
    </row>
    <row r="292" spans="1:3" s="12" customFormat="1" x14ac:dyDescent="0.25">
      <c r="A292" s="3" t="s">
        <v>46</v>
      </c>
      <c r="B292" s="43">
        <f>SUM(B294:B304)</f>
        <v>9150200</v>
      </c>
      <c r="C292" s="43">
        <f>SUM(C294:C304)</f>
        <v>573036.14986</v>
      </c>
    </row>
    <row r="293" spans="1:3" s="12" customFormat="1" x14ac:dyDescent="0.25">
      <c r="A293" s="10" t="s">
        <v>4</v>
      </c>
      <c r="B293" s="50"/>
      <c r="C293" s="50"/>
    </row>
    <row r="294" spans="1:3" s="12" customFormat="1" x14ac:dyDescent="0.25">
      <c r="A294" s="13" t="s">
        <v>8</v>
      </c>
      <c r="B294" s="51">
        <v>3288479</v>
      </c>
      <c r="C294" s="51">
        <v>440119.93</v>
      </c>
    </row>
    <row r="295" spans="1:3" s="12" customFormat="1" x14ac:dyDescent="0.25">
      <c r="A295" s="13" t="s">
        <v>47</v>
      </c>
      <c r="B295" s="51">
        <v>60000</v>
      </c>
      <c r="C295" s="51"/>
    </row>
    <row r="296" spans="1:3" s="12" customFormat="1" x14ac:dyDescent="0.25">
      <c r="A296" s="13" t="s">
        <v>9</v>
      </c>
      <c r="B296" s="51">
        <v>993121</v>
      </c>
      <c r="C296" s="51">
        <v>132916.21986000001</v>
      </c>
    </row>
    <row r="297" spans="1:3" s="12" customFormat="1" x14ac:dyDescent="0.25">
      <c r="A297" s="13" t="s">
        <v>10</v>
      </c>
      <c r="B297" s="51">
        <v>60000</v>
      </c>
      <c r="C297" s="51"/>
    </row>
    <row r="298" spans="1:3" s="12" customFormat="1" x14ac:dyDescent="0.25">
      <c r="A298" s="13" t="s">
        <v>44</v>
      </c>
      <c r="B298" s="51">
        <v>40000</v>
      </c>
      <c r="C298" s="51"/>
    </row>
    <row r="299" spans="1:3" s="12" customFormat="1" x14ac:dyDescent="0.25">
      <c r="A299" s="13" t="s">
        <v>15</v>
      </c>
      <c r="B299" s="51">
        <v>110000</v>
      </c>
      <c r="C299" s="51"/>
    </row>
    <row r="300" spans="1:3" s="12" customFormat="1" x14ac:dyDescent="0.25">
      <c r="A300" s="13" t="s">
        <v>11</v>
      </c>
      <c r="B300" s="51">
        <v>380000</v>
      </c>
      <c r="C300" s="51"/>
    </row>
    <row r="301" spans="1:3" s="12" customFormat="1" x14ac:dyDescent="0.25">
      <c r="A301" s="13" t="s">
        <v>12</v>
      </c>
      <c r="B301" s="51">
        <v>1324000</v>
      </c>
      <c r="C301" s="51"/>
    </row>
    <row r="302" spans="1:3" s="12" customFormat="1" x14ac:dyDescent="0.25">
      <c r="A302" s="10" t="s">
        <v>5</v>
      </c>
      <c r="B302" s="51"/>
      <c r="C302" s="51"/>
    </row>
    <row r="303" spans="1:3" s="12" customFormat="1" ht="25.5" x14ac:dyDescent="0.25">
      <c r="A303" s="10" t="s">
        <v>6</v>
      </c>
      <c r="B303" s="51">
        <v>2626500</v>
      </c>
      <c r="C303" s="51"/>
    </row>
    <row r="304" spans="1:3" s="12" customFormat="1" ht="25.5" x14ac:dyDescent="0.25">
      <c r="A304" s="10" t="s">
        <v>7</v>
      </c>
      <c r="B304" s="51">
        <v>268100</v>
      </c>
      <c r="C304" s="51"/>
    </row>
    <row r="305" spans="1:3" s="12" customFormat="1" x14ac:dyDescent="0.25">
      <c r="A305" s="52"/>
      <c r="B305" s="53"/>
      <c r="C305" s="53"/>
    </row>
    <row r="306" spans="1:3" s="12" customFormat="1" x14ac:dyDescent="0.25">
      <c r="A306" s="29" t="s">
        <v>48</v>
      </c>
      <c r="B306" s="43">
        <f>SUM(B308:B318)</f>
        <v>13974200</v>
      </c>
      <c r="C306" s="43">
        <f>SUM(C308:C318)</f>
        <v>860852.8</v>
      </c>
    </row>
    <row r="307" spans="1:3" s="12" customFormat="1" x14ac:dyDescent="0.25">
      <c r="A307" s="55" t="s">
        <v>4</v>
      </c>
      <c r="B307" s="90"/>
      <c r="C307" s="90"/>
    </row>
    <row r="308" spans="1:3" s="12" customFormat="1" x14ac:dyDescent="0.25">
      <c r="A308" s="56" t="s">
        <v>8</v>
      </c>
      <c r="B308" s="51">
        <v>6248200</v>
      </c>
      <c r="C308" s="51">
        <v>639323.75</v>
      </c>
    </row>
    <row r="309" spans="1:3" s="12" customFormat="1" x14ac:dyDescent="0.25">
      <c r="A309" s="13" t="s">
        <v>47</v>
      </c>
      <c r="B309" s="51">
        <v>423000</v>
      </c>
      <c r="C309" s="51"/>
    </row>
    <row r="310" spans="1:3" s="12" customFormat="1" x14ac:dyDescent="0.25">
      <c r="A310" s="13" t="s">
        <v>9</v>
      </c>
      <c r="B310" s="51">
        <v>1886800</v>
      </c>
      <c r="C310" s="51">
        <v>125223.26</v>
      </c>
    </row>
    <row r="311" spans="1:3" s="12" customFormat="1" x14ac:dyDescent="0.25">
      <c r="A311" s="13" t="s">
        <v>10</v>
      </c>
      <c r="B311" s="51">
        <v>81680</v>
      </c>
      <c r="C311" s="51">
        <v>4962.84</v>
      </c>
    </row>
    <row r="312" spans="1:3" s="12" customFormat="1" x14ac:dyDescent="0.25">
      <c r="A312" s="13" t="s">
        <v>44</v>
      </c>
      <c r="B312" s="51"/>
      <c r="C312" s="51"/>
    </row>
    <row r="313" spans="1:3" s="12" customFormat="1" x14ac:dyDescent="0.25">
      <c r="A313" s="13" t="s">
        <v>15</v>
      </c>
      <c r="B313" s="51">
        <v>600000</v>
      </c>
      <c r="C313" s="51">
        <v>61474.41</v>
      </c>
    </row>
    <row r="314" spans="1:3" s="12" customFormat="1" x14ac:dyDescent="0.25">
      <c r="A314" s="13" t="s">
        <v>11</v>
      </c>
      <c r="B314" s="51">
        <v>1450000</v>
      </c>
      <c r="C314" s="51">
        <v>6411.54</v>
      </c>
    </row>
    <row r="315" spans="1:3" s="12" customFormat="1" x14ac:dyDescent="0.25">
      <c r="A315" s="57" t="s">
        <v>12</v>
      </c>
      <c r="B315" s="51">
        <v>375000</v>
      </c>
      <c r="C315" s="51">
        <v>5468</v>
      </c>
    </row>
    <row r="316" spans="1:3" s="12" customFormat="1" x14ac:dyDescent="0.25">
      <c r="A316" s="10" t="s">
        <v>5</v>
      </c>
      <c r="B316" s="51">
        <v>5380</v>
      </c>
      <c r="C316" s="51">
        <v>793</v>
      </c>
    </row>
    <row r="317" spans="1:3" s="12" customFormat="1" ht="25.5" x14ac:dyDescent="0.25">
      <c r="A317" s="10" t="s">
        <v>6</v>
      </c>
      <c r="B317" s="51">
        <v>1762000</v>
      </c>
      <c r="C317" s="51"/>
    </row>
    <row r="318" spans="1:3" s="12" customFormat="1" ht="25.5" x14ac:dyDescent="0.25">
      <c r="A318" s="10" t="s">
        <v>7</v>
      </c>
      <c r="B318" s="51">
        <v>1142140</v>
      </c>
      <c r="C318" s="51">
        <v>17196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8"/>
  <sheetViews>
    <sheetView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204" width="9.140625" style="7"/>
    <col min="205" max="205" width="20.140625" style="7" customWidth="1"/>
    <col min="206" max="206" width="4" style="7" customWidth="1"/>
    <col min="207" max="207" width="19.5703125" style="7" customWidth="1"/>
    <col min="208" max="215" width="11" style="7" customWidth="1"/>
    <col min="216" max="460" width="9.140625" style="7"/>
    <col min="461" max="461" width="20.140625" style="7" customWidth="1"/>
    <col min="462" max="462" width="4" style="7" customWidth="1"/>
    <col min="463" max="463" width="19.5703125" style="7" customWidth="1"/>
    <col min="464" max="471" width="11" style="7" customWidth="1"/>
    <col min="472" max="716" width="9.140625" style="7"/>
    <col min="717" max="717" width="20.140625" style="7" customWidth="1"/>
    <col min="718" max="718" width="4" style="7" customWidth="1"/>
    <col min="719" max="719" width="19.5703125" style="7" customWidth="1"/>
    <col min="720" max="727" width="11" style="7" customWidth="1"/>
    <col min="728" max="972" width="9.140625" style="7"/>
    <col min="973" max="973" width="20.140625" style="7" customWidth="1"/>
    <col min="974" max="974" width="4" style="7" customWidth="1"/>
    <col min="975" max="975" width="19.5703125" style="7" customWidth="1"/>
    <col min="976" max="983" width="11" style="7" customWidth="1"/>
    <col min="984" max="1228" width="9.140625" style="7"/>
    <col min="1229" max="1229" width="20.140625" style="7" customWidth="1"/>
    <col min="1230" max="1230" width="4" style="7" customWidth="1"/>
    <col min="1231" max="1231" width="19.5703125" style="7" customWidth="1"/>
    <col min="1232" max="1239" width="11" style="7" customWidth="1"/>
    <col min="1240" max="1484" width="9.140625" style="7"/>
    <col min="1485" max="1485" width="20.140625" style="7" customWidth="1"/>
    <col min="1486" max="1486" width="4" style="7" customWidth="1"/>
    <col min="1487" max="1487" width="19.5703125" style="7" customWidth="1"/>
    <col min="1488" max="1495" width="11" style="7" customWidth="1"/>
    <col min="1496" max="1740" width="9.140625" style="7"/>
    <col min="1741" max="1741" width="20.140625" style="7" customWidth="1"/>
    <col min="1742" max="1742" width="4" style="7" customWidth="1"/>
    <col min="1743" max="1743" width="19.5703125" style="7" customWidth="1"/>
    <col min="1744" max="1751" width="11" style="7" customWidth="1"/>
    <col min="1752" max="1996" width="9.140625" style="7"/>
    <col min="1997" max="1997" width="20.140625" style="7" customWidth="1"/>
    <col min="1998" max="1998" width="4" style="7" customWidth="1"/>
    <col min="1999" max="1999" width="19.5703125" style="7" customWidth="1"/>
    <col min="2000" max="2007" width="11" style="7" customWidth="1"/>
    <col min="2008" max="2252" width="9.140625" style="7"/>
    <col min="2253" max="2253" width="20.140625" style="7" customWidth="1"/>
    <col min="2254" max="2254" width="4" style="7" customWidth="1"/>
    <col min="2255" max="2255" width="19.5703125" style="7" customWidth="1"/>
    <col min="2256" max="2263" width="11" style="7" customWidth="1"/>
    <col min="2264" max="2508" width="9.140625" style="7"/>
    <col min="2509" max="2509" width="20.140625" style="7" customWidth="1"/>
    <col min="2510" max="2510" width="4" style="7" customWidth="1"/>
    <col min="2511" max="2511" width="19.5703125" style="7" customWidth="1"/>
    <col min="2512" max="2519" width="11" style="7" customWidth="1"/>
    <col min="2520" max="2764" width="9.140625" style="7"/>
    <col min="2765" max="2765" width="20.140625" style="7" customWidth="1"/>
    <col min="2766" max="2766" width="4" style="7" customWidth="1"/>
    <col min="2767" max="2767" width="19.5703125" style="7" customWidth="1"/>
    <col min="2768" max="2775" width="11" style="7" customWidth="1"/>
    <col min="2776" max="3020" width="9.140625" style="7"/>
    <col min="3021" max="3021" width="20.140625" style="7" customWidth="1"/>
    <col min="3022" max="3022" width="4" style="7" customWidth="1"/>
    <col min="3023" max="3023" width="19.5703125" style="7" customWidth="1"/>
    <col min="3024" max="3031" width="11" style="7" customWidth="1"/>
    <col min="3032" max="3276" width="9.140625" style="7"/>
    <col min="3277" max="3277" width="20.140625" style="7" customWidth="1"/>
    <col min="3278" max="3278" width="4" style="7" customWidth="1"/>
    <col min="3279" max="3279" width="19.5703125" style="7" customWidth="1"/>
    <col min="3280" max="3287" width="11" style="7" customWidth="1"/>
    <col min="3288" max="3532" width="9.140625" style="7"/>
    <col min="3533" max="3533" width="20.140625" style="7" customWidth="1"/>
    <col min="3534" max="3534" width="4" style="7" customWidth="1"/>
    <col min="3535" max="3535" width="19.5703125" style="7" customWidth="1"/>
    <col min="3536" max="3543" width="11" style="7" customWidth="1"/>
    <col min="3544" max="3788" width="9.140625" style="7"/>
    <col min="3789" max="3789" width="20.140625" style="7" customWidth="1"/>
    <col min="3790" max="3790" width="4" style="7" customWidth="1"/>
    <col min="3791" max="3791" width="19.5703125" style="7" customWidth="1"/>
    <col min="3792" max="3799" width="11" style="7" customWidth="1"/>
    <col min="3800" max="4044" width="9.140625" style="7"/>
    <col min="4045" max="4045" width="20.140625" style="7" customWidth="1"/>
    <col min="4046" max="4046" width="4" style="7" customWidth="1"/>
    <col min="4047" max="4047" width="19.5703125" style="7" customWidth="1"/>
    <col min="4048" max="4055" width="11" style="7" customWidth="1"/>
    <col min="4056" max="4300" width="9.140625" style="7"/>
    <col min="4301" max="4301" width="20.140625" style="7" customWidth="1"/>
    <col min="4302" max="4302" width="4" style="7" customWidth="1"/>
    <col min="4303" max="4303" width="19.5703125" style="7" customWidth="1"/>
    <col min="4304" max="4311" width="11" style="7" customWidth="1"/>
    <col min="4312" max="4556" width="9.140625" style="7"/>
    <col min="4557" max="4557" width="20.140625" style="7" customWidth="1"/>
    <col min="4558" max="4558" width="4" style="7" customWidth="1"/>
    <col min="4559" max="4559" width="19.5703125" style="7" customWidth="1"/>
    <col min="4560" max="4567" width="11" style="7" customWidth="1"/>
    <col min="4568" max="4812" width="9.140625" style="7"/>
    <col min="4813" max="4813" width="20.140625" style="7" customWidth="1"/>
    <col min="4814" max="4814" width="4" style="7" customWidth="1"/>
    <col min="4815" max="4815" width="19.5703125" style="7" customWidth="1"/>
    <col min="4816" max="4823" width="11" style="7" customWidth="1"/>
    <col min="4824" max="5068" width="9.140625" style="7"/>
    <col min="5069" max="5069" width="20.140625" style="7" customWidth="1"/>
    <col min="5070" max="5070" width="4" style="7" customWidth="1"/>
    <col min="5071" max="5071" width="19.5703125" style="7" customWidth="1"/>
    <col min="5072" max="5079" width="11" style="7" customWidth="1"/>
    <col min="5080" max="5324" width="9.140625" style="7"/>
    <col min="5325" max="5325" width="20.140625" style="7" customWidth="1"/>
    <col min="5326" max="5326" width="4" style="7" customWidth="1"/>
    <col min="5327" max="5327" width="19.5703125" style="7" customWidth="1"/>
    <col min="5328" max="5335" width="11" style="7" customWidth="1"/>
    <col min="5336" max="5580" width="9.140625" style="7"/>
    <col min="5581" max="5581" width="20.140625" style="7" customWidth="1"/>
    <col min="5582" max="5582" width="4" style="7" customWidth="1"/>
    <col min="5583" max="5583" width="19.5703125" style="7" customWidth="1"/>
    <col min="5584" max="5591" width="11" style="7" customWidth="1"/>
    <col min="5592" max="5836" width="9.140625" style="7"/>
    <col min="5837" max="5837" width="20.140625" style="7" customWidth="1"/>
    <col min="5838" max="5838" width="4" style="7" customWidth="1"/>
    <col min="5839" max="5839" width="19.5703125" style="7" customWidth="1"/>
    <col min="5840" max="5847" width="11" style="7" customWidth="1"/>
    <col min="5848" max="6092" width="9.140625" style="7"/>
    <col min="6093" max="6093" width="20.140625" style="7" customWidth="1"/>
    <col min="6094" max="6094" width="4" style="7" customWidth="1"/>
    <col min="6095" max="6095" width="19.5703125" style="7" customWidth="1"/>
    <col min="6096" max="6103" width="11" style="7" customWidth="1"/>
    <col min="6104" max="6348" width="9.140625" style="7"/>
    <col min="6349" max="6349" width="20.140625" style="7" customWidth="1"/>
    <col min="6350" max="6350" width="4" style="7" customWidth="1"/>
    <col min="6351" max="6351" width="19.5703125" style="7" customWidth="1"/>
    <col min="6352" max="6359" width="11" style="7" customWidth="1"/>
    <col min="6360" max="6604" width="9.140625" style="7"/>
    <col min="6605" max="6605" width="20.140625" style="7" customWidth="1"/>
    <col min="6606" max="6606" width="4" style="7" customWidth="1"/>
    <col min="6607" max="6607" width="19.5703125" style="7" customWidth="1"/>
    <col min="6608" max="6615" width="11" style="7" customWidth="1"/>
    <col min="6616" max="6860" width="9.140625" style="7"/>
    <col min="6861" max="6861" width="20.140625" style="7" customWidth="1"/>
    <col min="6862" max="6862" width="4" style="7" customWidth="1"/>
    <col min="6863" max="6863" width="19.5703125" style="7" customWidth="1"/>
    <col min="6864" max="6871" width="11" style="7" customWidth="1"/>
    <col min="6872" max="7116" width="9.140625" style="7"/>
    <col min="7117" max="7117" width="20.140625" style="7" customWidth="1"/>
    <col min="7118" max="7118" width="4" style="7" customWidth="1"/>
    <col min="7119" max="7119" width="19.5703125" style="7" customWidth="1"/>
    <col min="7120" max="7127" width="11" style="7" customWidth="1"/>
    <col min="7128" max="7372" width="9.140625" style="7"/>
    <col min="7373" max="7373" width="20.140625" style="7" customWidth="1"/>
    <col min="7374" max="7374" width="4" style="7" customWidth="1"/>
    <col min="7375" max="7375" width="19.5703125" style="7" customWidth="1"/>
    <col min="7376" max="7383" width="11" style="7" customWidth="1"/>
    <col min="7384" max="7628" width="9.140625" style="7"/>
    <col min="7629" max="7629" width="20.140625" style="7" customWidth="1"/>
    <col min="7630" max="7630" width="4" style="7" customWidth="1"/>
    <col min="7631" max="7631" width="19.5703125" style="7" customWidth="1"/>
    <col min="7632" max="7639" width="11" style="7" customWidth="1"/>
    <col min="7640" max="7884" width="9.140625" style="7"/>
    <col min="7885" max="7885" width="20.140625" style="7" customWidth="1"/>
    <col min="7886" max="7886" width="4" style="7" customWidth="1"/>
    <col min="7887" max="7887" width="19.5703125" style="7" customWidth="1"/>
    <col min="7888" max="7895" width="11" style="7" customWidth="1"/>
    <col min="7896" max="8140" width="9.140625" style="7"/>
    <col min="8141" max="8141" width="20.140625" style="7" customWidth="1"/>
    <col min="8142" max="8142" width="4" style="7" customWidth="1"/>
    <col min="8143" max="8143" width="19.5703125" style="7" customWidth="1"/>
    <col min="8144" max="8151" width="11" style="7" customWidth="1"/>
    <col min="8152" max="8396" width="9.140625" style="7"/>
    <col min="8397" max="8397" width="20.140625" style="7" customWidth="1"/>
    <col min="8398" max="8398" width="4" style="7" customWidth="1"/>
    <col min="8399" max="8399" width="19.5703125" style="7" customWidth="1"/>
    <col min="8400" max="8407" width="11" style="7" customWidth="1"/>
    <col min="8408" max="8652" width="9.140625" style="7"/>
    <col min="8653" max="8653" width="20.140625" style="7" customWidth="1"/>
    <col min="8654" max="8654" width="4" style="7" customWidth="1"/>
    <col min="8655" max="8655" width="19.5703125" style="7" customWidth="1"/>
    <col min="8656" max="8663" width="11" style="7" customWidth="1"/>
    <col min="8664" max="8908" width="9.140625" style="7"/>
    <col min="8909" max="8909" width="20.140625" style="7" customWidth="1"/>
    <col min="8910" max="8910" width="4" style="7" customWidth="1"/>
    <col min="8911" max="8911" width="19.5703125" style="7" customWidth="1"/>
    <col min="8912" max="8919" width="11" style="7" customWidth="1"/>
    <col min="8920" max="9164" width="9.140625" style="7"/>
    <col min="9165" max="9165" width="20.140625" style="7" customWidth="1"/>
    <col min="9166" max="9166" width="4" style="7" customWidth="1"/>
    <col min="9167" max="9167" width="19.5703125" style="7" customWidth="1"/>
    <col min="9168" max="9175" width="11" style="7" customWidth="1"/>
    <col min="9176" max="9420" width="9.140625" style="7"/>
    <col min="9421" max="9421" width="20.140625" style="7" customWidth="1"/>
    <col min="9422" max="9422" width="4" style="7" customWidth="1"/>
    <col min="9423" max="9423" width="19.5703125" style="7" customWidth="1"/>
    <col min="9424" max="9431" width="11" style="7" customWidth="1"/>
    <col min="9432" max="9676" width="9.140625" style="7"/>
    <col min="9677" max="9677" width="20.140625" style="7" customWidth="1"/>
    <col min="9678" max="9678" width="4" style="7" customWidth="1"/>
    <col min="9679" max="9679" width="19.5703125" style="7" customWidth="1"/>
    <col min="9680" max="9687" width="11" style="7" customWidth="1"/>
    <col min="9688" max="9932" width="9.140625" style="7"/>
    <col min="9933" max="9933" width="20.140625" style="7" customWidth="1"/>
    <col min="9934" max="9934" width="4" style="7" customWidth="1"/>
    <col min="9935" max="9935" width="19.5703125" style="7" customWidth="1"/>
    <col min="9936" max="9943" width="11" style="7" customWidth="1"/>
    <col min="9944" max="10188" width="9.140625" style="7"/>
    <col min="10189" max="10189" width="20.140625" style="7" customWidth="1"/>
    <col min="10190" max="10190" width="4" style="7" customWidth="1"/>
    <col min="10191" max="10191" width="19.5703125" style="7" customWidth="1"/>
    <col min="10192" max="10199" width="11" style="7" customWidth="1"/>
    <col min="10200" max="10444" width="9.140625" style="7"/>
    <col min="10445" max="10445" width="20.140625" style="7" customWidth="1"/>
    <col min="10446" max="10446" width="4" style="7" customWidth="1"/>
    <col min="10447" max="10447" width="19.5703125" style="7" customWidth="1"/>
    <col min="10448" max="10455" width="11" style="7" customWidth="1"/>
    <col min="10456" max="10700" width="9.140625" style="7"/>
    <col min="10701" max="10701" width="20.140625" style="7" customWidth="1"/>
    <col min="10702" max="10702" width="4" style="7" customWidth="1"/>
    <col min="10703" max="10703" width="19.5703125" style="7" customWidth="1"/>
    <col min="10704" max="10711" width="11" style="7" customWidth="1"/>
    <col min="10712" max="10956" width="9.140625" style="7"/>
    <col min="10957" max="10957" width="20.140625" style="7" customWidth="1"/>
    <col min="10958" max="10958" width="4" style="7" customWidth="1"/>
    <col min="10959" max="10959" width="19.5703125" style="7" customWidth="1"/>
    <col min="10960" max="10967" width="11" style="7" customWidth="1"/>
    <col min="10968" max="11212" width="9.140625" style="7"/>
    <col min="11213" max="11213" width="20.140625" style="7" customWidth="1"/>
    <col min="11214" max="11214" width="4" style="7" customWidth="1"/>
    <col min="11215" max="11215" width="19.5703125" style="7" customWidth="1"/>
    <col min="11216" max="11223" width="11" style="7" customWidth="1"/>
    <col min="11224" max="11468" width="9.140625" style="7"/>
    <col min="11469" max="11469" width="20.140625" style="7" customWidth="1"/>
    <col min="11470" max="11470" width="4" style="7" customWidth="1"/>
    <col min="11471" max="11471" width="19.5703125" style="7" customWidth="1"/>
    <col min="11472" max="11479" width="11" style="7" customWidth="1"/>
    <col min="11480" max="11724" width="9.140625" style="7"/>
    <col min="11725" max="11725" width="20.140625" style="7" customWidth="1"/>
    <col min="11726" max="11726" width="4" style="7" customWidth="1"/>
    <col min="11727" max="11727" width="19.5703125" style="7" customWidth="1"/>
    <col min="11728" max="11735" width="11" style="7" customWidth="1"/>
    <col min="11736" max="11980" width="9.140625" style="7"/>
    <col min="11981" max="11981" width="20.140625" style="7" customWidth="1"/>
    <col min="11982" max="11982" width="4" style="7" customWidth="1"/>
    <col min="11983" max="11983" width="19.5703125" style="7" customWidth="1"/>
    <col min="11984" max="11991" width="11" style="7" customWidth="1"/>
    <col min="11992" max="12236" width="9.140625" style="7"/>
    <col min="12237" max="12237" width="20.140625" style="7" customWidth="1"/>
    <col min="12238" max="12238" width="4" style="7" customWidth="1"/>
    <col min="12239" max="12239" width="19.5703125" style="7" customWidth="1"/>
    <col min="12240" max="12247" width="11" style="7" customWidth="1"/>
    <col min="12248" max="12492" width="9.140625" style="7"/>
    <col min="12493" max="12493" width="20.140625" style="7" customWidth="1"/>
    <col min="12494" max="12494" width="4" style="7" customWidth="1"/>
    <col min="12495" max="12495" width="19.5703125" style="7" customWidth="1"/>
    <col min="12496" max="12503" width="11" style="7" customWidth="1"/>
    <col min="12504" max="12748" width="9.140625" style="7"/>
    <col min="12749" max="12749" width="20.140625" style="7" customWidth="1"/>
    <col min="12750" max="12750" width="4" style="7" customWidth="1"/>
    <col min="12751" max="12751" width="19.5703125" style="7" customWidth="1"/>
    <col min="12752" max="12759" width="11" style="7" customWidth="1"/>
    <col min="12760" max="13004" width="9.140625" style="7"/>
    <col min="13005" max="13005" width="20.140625" style="7" customWidth="1"/>
    <col min="13006" max="13006" width="4" style="7" customWidth="1"/>
    <col min="13007" max="13007" width="19.5703125" style="7" customWidth="1"/>
    <col min="13008" max="13015" width="11" style="7" customWidth="1"/>
    <col min="13016" max="13260" width="9.140625" style="7"/>
    <col min="13261" max="13261" width="20.140625" style="7" customWidth="1"/>
    <col min="13262" max="13262" width="4" style="7" customWidth="1"/>
    <col min="13263" max="13263" width="19.5703125" style="7" customWidth="1"/>
    <col min="13264" max="13271" width="11" style="7" customWidth="1"/>
    <col min="13272" max="13516" width="9.140625" style="7"/>
    <col min="13517" max="13517" width="20.140625" style="7" customWidth="1"/>
    <col min="13518" max="13518" width="4" style="7" customWidth="1"/>
    <col min="13519" max="13519" width="19.5703125" style="7" customWidth="1"/>
    <col min="13520" max="13527" width="11" style="7" customWidth="1"/>
    <col min="13528" max="13772" width="9.140625" style="7"/>
    <col min="13773" max="13773" width="20.140625" style="7" customWidth="1"/>
    <col min="13774" max="13774" width="4" style="7" customWidth="1"/>
    <col min="13775" max="13775" width="19.5703125" style="7" customWidth="1"/>
    <col min="13776" max="13783" width="11" style="7" customWidth="1"/>
    <col min="13784" max="14028" width="9.140625" style="7"/>
    <col min="14029" max="14029" width="20.140625" style="7" customWidth="1"/>
    <col min="14030" max="14030" width="4" style="7" customWidth="1"/>
    <col min="14031" max="14031" width="19.5703125" style="7" customWidth="1"/>
    <col min="14032" max="14039" width="11" style="7" customWidth="1"/>
    <col min="14040" max="14284" width="9.140625" style="7"/>
    <col min="14285" max="14285" width="20.140625" style="7" customWidth="1"/>
    <col min="14286" max="14286" width="4" style="7" customWidth="1"/>
    <col min="14287" max="14287" width="19.5703125" style="7" customWidth="1"/>
    <col min="14288" max="14295" width="11" style="7" customWidth="1"/>
    <col min="14296" max="14540" width="9.140625" style="7"/>
    <col min="14541" max="14541" width="20.140625" style="7" customWidth="1"/>
    <col min="14542" max="14542" width="4" style="7" customWidth="1"/>
    <col min="14543" max="14543" width="19.5703125" style="7" customWidth="1"/>
    <col min="14544" max="14551" width="11" style="7" customWidth="1"/>
    <col min="14552" max="14796" width="9.140625" style="7"/>
    <col min="14797" max="14797" width="20.140625" style="7" customWidth="1"/>
    <col min="14798" max="14798" width="4" style="7" customWidth="1"/>
    <col min="14799" max="14799" width="19.5703125" style="7" customWidth="1"/>
    <col min="14800" max="14807" width="11" style="7" customWidth="1"/>
    <col min="14808" max="15052" width="9.140625" style="7"/>
    <col min="15053" max="15053" width="20.140625" style="7" customWidth="1"/>
    <col min="15054" max="15054" width="4" style="7" customWidth="1"/>
    <col min="15055" max="15055" width="19.5703125" style="7" customWidth="1"/>
    <col min="15056" max="15063" width="11" style="7" customWidth="1"/>
    <col min="15064" max="15308" width="9.140625" style="7"/>
    <col min="15309" max="15309" width="20.140625" style="7" customWidth="1"/>
    <col min="15310" max="15310" width="4" style="7" customWidth="1"/>
    <col min="15311" max="15311" width="19.5703125" style="7" customWidth="1"/>
    <col min="15312" max="15319" width="11" style="7" customWidth="1"/>
    <col min="15320" max="15564" width="9.140625" style="7"/>
    <col min="15565" max="15565" width="20.140625" style="7" customWidth="1"/>
    <col min="15566" max="15566" width="4" style="7" customWidth="1"/>
    <col min="15567" max="15567" width="19.5703125" style="7" customWidth="1"/>
    <col min="15568" max="15575" width="11" style="7" customWidth="1"/>
    <col min="15576" max="15820" width="9.140625" style="7"/>
    <col min="15821" max="15821" width="20.140625" style="7" customWidth="1"/>
    <col min="15822" max="15822" width="4" style="7" customWidth="1"/>
    <col min="15823" max="15823" width="19.5703125" style="7" customWidth="1"/>
    <col min="15824" max="15831" width="11" style="7" customWidth="1"/>
    <col min="15832" max="16076" width="9.140625" style="7"/>
    <col min="16077" max="16077" width="20.140625" style="7" customWidth="1"/>
    <col min="16078" max="16078" width="4" style="7" customWidth="1"/>
    <col min="16079" max="16079" width="19.5703125" style="7" customWidth="1"/>
    <col min="16080" max="16087" width="11" style="7" customWidth="1"/>
    <col min="16088" max="16384" width="9.140625" style="7"/>
  </cols>
  <sheetData>
    <row r="1" spans="1:3" ht="30" customHeight="1" x14ac:dyDescent="0.25">
      <c r="A1" s="641" t="s">
        <v>59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108">
        <f>SUM(B7:B18)</f>
        <v>43117100</v>
      </c>
      <c r="C5" s="108">
        <f>SUM(C7:C18)</f>
        <v>7240612.3299999991</v>
      </c>
    </row>
    <row r="6" spans="1:3" s="12" customFormat="1" x14ac:dyDescent="0.25">
      <c r="A6" s="10" t="s">
        <v>4</v>
      </c>
      <c r="B6" s="74"/>
      <c r="C6" s="74"/>
    </row>
    <row r="7" spans="1:3" s="12" customFormat="1" x14ac:dyDescent="0.25">
      <c r="A7" s="13" t="s">
        <v>8</v>
      </c>
      <c r="B7" s="138">
        <v>15293087</v>
      </c>
      <c r="C7" s="138">
        <v>2890561.09</v>
      </c>
    </row>
    <row r="8" spans="1:3" s="12" customFormat="1" x14ac:dyDescent="0.25">
      <c r="A8" s="13" t="s">
        <v>13</v>
      </c>
      <c r="B8" s="138"/>
      <c r="C8" s="138"/>
    </row>
    <row r="9" spans="1:3" s="12" customFormat="1" x14ac:dyDescent="0.25">
      <c r="A9" s="13" t="s">
        <v>9</v>
      </c>
      <c r="B9" s="138">
        <v>4618513</v>
      </c>
      <c r="C9" s="138">
        <v>854501.79</v>
      </c>
    </row>
    <row r="10" spans="1:3" s="12" customFormat="1" x14ac:dyDescent="0.25">
      <c r="A10" s="13" t="s">
        <v>10</v>
      </c>
      <c r="B10" s="138">
        <v>36190</v>
      </c>
      <c r="C10" s="138">
        <v>6622.23</v>
      </c>
    </row>
    <row r="11" spans="1:3" s="12" customFormat="1" x14ac:dyDescent="0.25">
      <c r="A11" s="13" t="s">
        <v>15</v>
      </c>
      <c r="B11" s="138">
        <v>208928</v>
      </c>
      <c r="C11" s="138">
        <v>31712.15</v>
      </c>
    </row>
    <row r="12" spans="1:3" s="12" customFormat="1" ht="23.25" x14ac:dyDescent="0.25">
      <c r="A12" s="13" t="s">
        <v>14</v>
      </c>
      <c r="B12" s="138"/>
      <c r="C12" s="138"/>
    </row>
    <row r="13" spans="1:3" s="12" customFormat="1" x14ac:dyDescent="0.25">
      <c r="A13" s="13" t="s">
        <v>16</v>
      </c>
      <c r="B13" s="138">
        <v>0</v>
      </c>
      <c r="C13" s="138">
        <v>0</v>
      </c>
    </row>
    <row r="14" spans="1:3" s="12" customFormat="1" x14ac:dyDescent="0.25">
      <c r="A14" s="13" t="s">
        <v>11</v>
      </c>
      <c r="B14" s="138">
        <v>11498280</v>
      </c>
      <c r="C14" s="138">
        <v>2171998.94</v>
      </c>
    </row>
    <row r="15" spans="1:3" s="12" customFormat="1" x14ac:dyDescent="0.25">
      <c r="A15" s="13" t="s">
        <v>12</v>
      </c>
      <c r="B15" s="138">
        <v>7453093</v>
      </c>
      <c r="C15" s="138">
        <v>519403.63</v>
      </c>
    </row>
    <row r="16" spans="1:3" s="12" customFormat="1" x14ac:dyDescent="0.25">
      <c r="A16" s="10" t="s">
        <v>5</v>
      </c>
      <c r="B16" s="138">
        <v>40000</v>
      </c>
      <c r="C16" s="138">
        <v>0</v>
      </c>
    </row>
    <row r="17" spans="1:3" s="12" customFormat="1" ht="30" customHeight="1" x14ac:dyDescent="0.25">
      <c r="A17" s="10" t="s">
        <v>6</v>
      </c>
      <c r="B17" s="138">
        <v>550800</v>
      </c>
      <c r="C17" s="138">
        <v>126961</v>
      </c>
    </row>
    <row r="18" spans="1:3" s="12" customFormat="1" ht="25.5" x14ac:dyDescent="0.25">
      <c r="A18" s="10" t="s">
        <v>7</v>
      </c>
      <c r="B18" s="138">
        <v>3418209</v>
      </c>
      <c r="C18" s="138">
        <v>638851.5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108">
        <f>SUM(B24:B34)</f>
        <v>41618500</v>
      </c>
      <c r="C22" s="108">
        <f>SUM(C24:C34)</f>
        <v>9375120.3499999996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138">
        <v>25479452</v>
      </c>
      <c r="C24" s="138">
        <v>6003847.5499999998</v>
      </c>
    </row>
    <row r="25" spans="1:3" s="12" customFormat="1" x14ac:dyDescent="0.25">
      <c r="A25" s="13" t="s">
        <v>13</v>
      </c>
      <c r="B25" s="138"/>
      <c r="C25" s="138"/>
    </row>
    <row r="26" spans="1:3" s="12" customFormat="1" x14ac:dyDescent="0.25">
      <c r="A26" s="13" t="s">
        <v>9</v>
      </c>
      <c r="B26" s="138">
        <v>7694748</v>
      </c>
      <c r="C26" s="138">
        <v>2097448.81</v>
      </c>
    </row>
    <row r="27" spans="1:3" s="12" customFormat="1" x14ac:dyDescent="0.25">
      <c r="A27" s="13" t="s">
        <v>10</v>
      </c>
      <c r="B27" s="138">
        <v>80600</v>
      </c>
      <c r="C27" s="138">
        <v>11534.1</v>
      </c>
    </row>
    <row r="28" spans="1:3" s="12" customFormat="1" ht="23.25" x14ac:dyDescent="0.25">
      <c r="A28" s="13" t="s">
        <v>14</v>
      </c>
      <c r="B28" s="138">
        <v>200000</v>
      </c>
      <c r="C28" s="138"/>
    </row>
    <row r="29" spans="1:3" s="12" customFormat="1" x14ac:dyDescent="0.25">
      <c r="A29" s="13" t="s">
        <v>18</v>
      </c>
      <c r="B29" s="138">
        <v>380000</v>
      </c>
      <c r="C29" s="138">
        <v>107748.95000000001</v>
      </c>
    </row>
    <row r="30" spans="1:3" s="12" customFormat="1" x14ac:dyDescent="0.25">
      <c r="A30" s="13" t="s">
        <v>11</v>
      </c>
      <c r="B30" s="138">
        <v>130000</v>
      </c>
      <c r="C30" s="138">
        <v>30895</v>
      </c>
    </row>
    <row r="31" spans="1:3" s="12" customFormat="1" x14ac:dyDescent="0.25">
      <c r="A31" s="13" t="s">
        <v>12</v>
      </c>
      <c r="B31" s="138">
        <v>2046100</v>
      </c>
      <c r="C31" s="138">
        <v>350573.88</v>
      </c>
    </row>
    <row r="32" spans="1:3" s="12" customFormat="1" x14ac:dyDescent="0.25">
      <c r="A32" s="10" t="s">
        <v>5</v>
      </c>
      <c r="B32" s="138">
        <v>516000</v>
      </c>
      <c r="C32" s="138">
        <v>11275</v>
      </c>
    </row>
    <row r="33" spans="1:3" s="12" customFormat="1" ht="25.5" x14ac:dyDescent="0.25">
      <c r="A33" s="10" t="s">
        <v>6</v>
      </c>
      <c r="B33" s="138"/>
      <c r="C33" s="138"/>
    </row>
    <row r="34" spans="1:3" s="12" customFormat="1" ht="25.5" x14ac:dyDescent="0.25">
      <c r="A34" s="10" t="s">
        <v>7</v>
      </c>
      <c r="B34" s="138">
        <v>5091600</v>
      </c>
      <c r="C34" s="138">
        <v>761797.05999999994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27432900</v>
      </c>
      <c r="C38" s="8">
        <f>SUM(C40:C50)</f>
        <v>4850931.8699999992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138">
        <v>16757220</v>
      </c>
      <c r="C40" s="138">
        <v>3531817.85</v>
      </c>
    </row>
    <row r="41" spans="1:3" s="12" customFormat="1" x14ac:dyDescent="0.25">
      <c r="A41" s="13" t="s">
        <v>13</v>
      </c>
      <c r="B41" s="138"/>
      <c r="C41" s="138"/>
    </row>
    <row r="42" spans="1:3" s="12" customFormat="1" x14ac:dyDescent="0.25">
      <c r="A42" s="13" t="s">
        <v>9</v>
      </c>
      <c r="B42" s="138">
        <v>5060680</v>
      </c>
      <c r="C42" s="138">
        <v>1051902.1599999999</v>
      </c>
    </row>
    <row r="43" spans="1:3" s="12" customFormat="1" x14ac:dyDescent="0.25">
      <c r="A43" s="13" t="s">
        <v>10</v>
      </c>
      <c r="B43" s="118"/>
      <c r="C43" s="118"/>
    </row>
    <row r="44" spans="1:3" s="12" customFormat="1" ht="23.25" x14ac:dyDescent="0.25">
      <c r="A44" s="13" t="s">
        <v>14</v>
      </c>
      <c r="B44" s="118"/>
      <c r="C44" s="118"/>
    </row>
    <row r="45" spans="1:3" s="12" customFormat="1" x14ac:dyDescent="0.25">
      <c r="A45" s="13" t="s">
        <v>18</v>
      </c>
      <c r="B45" s="14"/>
      <c r="C45" s="118"/>
    </row>
    <row r="46" spans="1:3" s="12" customFormat="1" x14ac:dyDescent="0.25">
      <c r="A46" s="13" t="s">
        <v>11</v>
      </c>
      <c r="B46" s="138"/>
      <c r="C46" s="138"/>
    </row>
    <row r="47" spans="1:3" s="12" customFormat="1" x14ac:dyDescent="0.25">
      <c r="A47" s="13" t="s">
        <v>12</v>
      </c>
      <c r="B47" s="138">
        <v>1211000</v>
      </c>
      <c r="C47" s="138">
        <v>87485.26</v>
      </c>
    </row>
    <row r="48" spans="1:3" s="12" customFormat="1" x14ac:dyDescent="0.25">
      <c r="A48" s="10" t="s">
        <v>5</v>
      </c>
      <c r="B48" s="138"/>
      <c r="C48" s="138"/>
    </row>
    <row r="49" spans="1:3" s="12" customFormat="1" ht="25.5" x14ac:dyDescent="0.25">
      <c r="A49" s="10" t="s">
        <v>6</v>
      </c>
      <c r="B49" s="138"/>
      <c r="C49" s="138"/>
    </row>
    <row r="50" spans="1:3" s="12" customFormat="1" ht="25.5" x14ac:dyDescent="0.25">
      <c r="A50" s="10" t="s">
        <v>7</v>
      </c>
      <c r="B50" s="138">
        <v>4404000</v>
      </c>
      <c r="C50" s="138">
        <v>179726.6</v>
      </c>
    </row>
    <row r="51" spans="1:3" s="12" customFormat="1" x14ac:dyDescent="0.25">
      <c r="A51" s="10"/>
      <c r="B51" s="118"/>
      <c r="C51" s="118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108">
        <f>B56+B58+B59+B61+B62+B63+B64+B65+B66+B57+B60</f>
        <v>15363300</v>
      </c>
      <c r="C54" s="108">
        <f>C56+C58+C59+C61+C62+C63+C64+C65+C66+C57+C60</f>
        <v>2997298.1399999997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138">
        <v>9785637</v>
      </c>
      <c r="C56" s="138">
        <v>2199311.67</v>
      </c>
    </row>
    <row r="57" spans="1:3" s="12" customFormat="1" x14ac:dyDescent="0.25">
      <c r="A57" s="13" t="s">
        <v>13</v>
      </c>
      <c r="B57" s="138">
        <v>0</v>
      </c>
      <c r="C57" s="138">
        <v>0</v>
      </c>
    </row>
    <row r="58" spans="1:3" s="12" customFormat="1" x14ac:dyDescent="0.25">
      <c r="A58" s="13" t="s">
        <v>9</v>
      </c>
      <c r="B58" s="138">
        <v>2955263</v>
      </c>
      <c r="C58" s="138">
        <v>660568.18999999994</v>
      </c>
    </row>
    <row r="59" spans="1:3" s="12" customFormat="1" x14ac:dyDescent="0.25">
      <c r="A59" s="13" t="s">
        <v>10</v>
      </c>
      <c r="B59" s="138">
        <v>14000</v>
      </c>
      <c r="C59" s="138">
        <v>2939.28</v>
      </c>
    </row>
    <row r="60" spans="1:3" s="12" customFormat="1" ht="23.25" x14ac:dyDescent="0.25">
      <c r="A60" s="13" t="s">
        <v>14</v>
      </c>
      <c r="B60" s="138"/>
      <c r="C60" s="138"/>
    </row>
    <row r="61" spans="1:3" s="12" customFormat="1" x14ac:dyDescent="0.25">
      <c r="A61" s="13" t="s">
        <v>21</v>
      </c>
      <c r="B61" s="138">
        <v>42000</v>
      </c>
      <c r="C61" s="138">
        <v>8000</v>
      </c>
    </row>
    <row r="62" spans="1:3" s="12" customFormat="1" x14ac:dyDescent="0.25">
      <c r="A62" s="13" t="s">
        <v>11</v>
      </c>
      <c r="B62" s="138">
        <v>15800</v>
      </c>
      <c r="C62" s="138">
        <v>0</v>
      </c>
    </row>
    <row r="63" spans="1:3" s="12" customFormat="1" x14ac:dyDescent="0.25">
      <c r="A63" s="13" t="s">
        <v>12</v>
      </c>
      <c r="B63" s="138">
        <v>103800</v>
      </c>
      <c r="C63" s="138">
        <v>0</v>
      </c>
    </row>
    <row r="64" spans="1:3" s="12" customFormat="1" x14ac:dyDescent="0.25">
      <c r="A64" s="10" t="s">
        <v>5</v>
      </c>
      <c r="B64" s="138">
        <v>0</v>
      </c>
      <c r="C64" s="138">
        <v>0</v>
      </c>
    </row>
    <row r="65" spans="1:3" s="12" customFormat="1" ht="25.5" x14ac:dyDescent="0.25">
      <c r="A65" s="10" t="s">
        <v>6</v>
      </c>
      <c r="B65" s="138">
        <v>105590</v>
      </c>
      <c r="C65" s="138">
        <v>0</v>
      </c>
    </row>
    <row r="66" spans="1:3" s="12" customFormat="1" ht="25.5" x14ac:dyDescent="0.25">
      <c r="A66" s="10" t="s">
        <v>7</v>
      </c>
      <c r="B66" s="138">
        <v>2341210</v>
      </c>
      <c r="C66" s="138">
        <v>126479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4"/>
      <c r="B68" s="14"/>
      <c r="C68" s="14"/>
    </row>
    <row r="69" spans="1:3" s="12" customFormat="1" x14ac:dyDescent="0.25">
      <c r="A69" s="15" t="s">
        <v>0</v>
      </c>
      <c r="B69" s="15" t="s">
        <v>2</v>
      </c>
      <c r="C69" s="15" t="s">
        <v>3</v>
      </c>
    </row>
    <row r="70" spans="1:3" s="12" customFormat="1" x14ac:dyDescent="0.25">
      <c r="A70" s="15" t="s">
        <v>1</v>
      </c>
      <c r="B70" s="15">
        <v>2</v>
      </c>
      <c r="C70" s="15">
        <v>3</v>
      </c>
    </row>
    <row r="71" spans="1:3" s="12" customFormat="1" x14ac:dyDescent="0.25">
      <c r="A71" s="3" t="s">
        <v>23</v>
      </c>
      <c r="B71" s="108">
        <f>B73+B75+B76+B79+B80+B81+B82+B83+B74+B77+B78</f>
        <v>24230000</v>
      </c>
      <c r="C71" s="108">
        <f>SUM(C73:C83)</f>
        <v>6012745.8499999996</v>
      </c>
    </row>
    <row r="72" spans="1:3" s="12" customFormat="1" x14ac:dyDescent="0.25">
      <c r="A72" s="10" t="s">
        <v>4</v>
      </c>
      <c r="B72" s="74"/>
      <c r="C72" s="74"/>
    </row>
    <row r="73" spans="1:3" s="12" customFormat="1" x14ac:dyDescent="0.25">
      <c r="A73" s="13" t="s">
        <v>8</v>
      </c>
      <c r="B73" s="80">
        <v>12268320</v>
      </c>
      <c r="C73" s="148">
        <v>2649654.7799999998</v>
      </c>
    </row>
    <row r="74" spans="1:3" s="12" customFormat="1" x14ac:dyDescent="0.25">
      <c r="A74" s="13" t="s">
        <v>13</v>
      </c>
      <c r="B74" s="138">
        <v>3000</v>
      </c>
      <c r="C74" s="148"/>
    </row>
    <row r="75" spans="1:3" s="12" customFormat="1" x14ac:dyDescent="0.25">
      <c r="A75" s="13" t="s">
        <v>9</v>
      </c>
      <c r="B75" s="128">
        <v>3704980</v>
      </c>
      <c r="C75" s="148">
        <v>802314.77</v>
      </c>
    </row>
    <row r="76" spans="1:3" s="12" customFormat="1" x14ac:dyDescent="0.25">
      <c r="A76" s="13" t="s">
        <v>10</v>
      </c>
      <c r="B76" s="138">
        <v>16000</v>
      </c>
      <c r="C76" s="148">
        <v>3642.4</v>
      </c>
    </row>
    <row r="77" spans="1:3" s="12" customFormat="1" ht="23.25" x14ac:dyDescent="0.25">
      <c r="A77" s="13" t="s">
        <v>14</v>
      </c>
      <c r="B77" s="138">
        <v>30000</v>
      </c>
      <c r="C77" s="148"/>
    </row>
    <row r="78" spans="1:3" s="12" customFormat="1" x14ac:dyDescent="0.25">
      <c r="A78" s="13" t="s">
        <v>21</v>
      </c>
      <c r="B78" s="138">
        <v>72000</v>
      </c>
      <c r="C78" s="148">
        <v>13363.98</v>
      </c>
    </row>
    <row r="79" spans="1:3" s="12" customFormat="1" x14ac:dyDescent="0.25">
      <c r="A79" s="13" t="s">
        <v>11</v>
      </c>
      <c r="B79" s="138"/>
      <c r="C79" s="148"/>
    </row>
    <row r="80" spans="1:3" s="12" customFormat="1" x14ac:dyDescent="0.25">
      <c r="A80" s="13" t="s">
        <v>12</v>
      </c>
      <c r="B80" s="138">
        <v>1279200</v>
      </c>
      <c r="C80" s="148">
        <v>45620.2</v>
      </c>
    </row>
    <row r="81" spans="1:3" s="12" customFormat="1" x14ac:dyDescent="0.25">
      <c r="A81" s="10" t="s">
        <v>5</v>
      </c>
      <c r="B81" s="138">
        <v>353000</v>
      </c>
      <c r="C81" s="148">
        <v>4378</v>
      </c>
    </row>
    <row r="82" spans="1:3" s="12" customFormat="1" ht="25.5" x14ac:dyDescent="0.25">
      <c r="A82" s="10" t="s">
        <v>6</v>
      </c>
      <c r="B82" s="138"/>
      <c r="C82" s="148"/>
    </row>
    <row r="83" spans="1:3" s="12" customFormat="1" ht="25.5" x14ac:dyDescent="0.25">
      <c r="A83" s="10" t="s">
        <v>7</v>
      </c>
      <c r="B83" s="128">
        <v>6503500</v>
      </c>
      <c r="C83" s="148">
        <v>2493771.7200000002</v>
      </c>
    </row>
    <row r="84" spans="1:3" s="12" customFormat="1" x14ac:dyDescent="0.25">
      <c r="A84" s="14"/>
      <c r="B84" s="14"/>
      <c r="C84" s="14"/>
    </row>
    <row r="85" spans="1:3" s="12" customFormat="1" x14ac:dyDescent="0.25">
      <c r="A85" s="15" t="s">
        <v>0</v>
      </c>
      <c r="B85" s="15" t="s">
        <v>2</v>
      </c>
      <c r="C85" s="15" t="s">
        <v>3</v>
      </c>
    </row>
    <row r="86" spans="1:3" s="12" customFormat="1" x14ac:dyDescent="0.25">
      <c r="A86" s="15" t="s">
        <v>1</v>
      </c>
      <c r="B86" s="15">
        <v>2</v>
      </c>
      <c r="C86" s="15">
        <v>3</v>
      </c>
    </row>
    <row r="87" spans="1:3" s="12" customFormat="1" ht="18" customHeight="1" x14ac:dyDescent="0.25">
      <c r="A87" s="3" t="s">
        <v>24</v>
      </c>
      <c r="B87" s="108">
        <f>SUM(B89:B99)</f>
        <v>34891800</v>
      </c>
      <c r="C87" s="108">
        <f>SUM(C89:C99)</f>
        <v>7245639.2700000005</v>
      </c>
    </row>
    <row r="88" spans="1:3" s="12" customFormat="1" x14ac:dyDescent="0.25">
      <c r="A88" s="10" t="s">
        <v>4</v>
      </c>
      <c r="B88" s="74"/>
      <c r="C88" s="74"/>
    </row>
    <row r="89" spans="1:3" s="12" customFormat="1" x14ac:dyDescent="0.25">
      <c r="A89" s="13" t="s">
        <v>8</v>
      </c>
      <c r="B89" s="138">
        <v>21122196</v>
      </c>
      <c r="C89" s="138">
        <v>5050241.96</v>
      </c>
    </row>
    <row r="90" spans="1:3" s="12" customFormat="1" x14ac:dyDescent="0.25">
      <c r="A90" s="13" t="s">
        <v>13</v>
      </c>
      <c r="B90" s="138">
        <v>0</v>
      </c>
      <c r="C90" s="138">
        <v>0</v>
      </c>
    </row>
    <row r="91" spans="1:3" s="12" customFormat="1" x14ac:dyDescent="0.25">
      <c r="A91" s="13" t="s">
        <v>9</v>
      </c>
      <c r="B91" s="138">
        <v>6378904</v>
      </c>
      <c r="C91" s="138">
        <v>1501151.69</v>
      </c>
    </row>
    <row r="92" spans="1:3" s="12" customFormat="1" x14ac:dyDescent="0.25">
      <c r="A92" s="13" t="s">
        <v>10</v>
      </c>
      <c r="B92" s="138">
        <v>44203</v>
      </c>
      <c r="C92" s="138">
        <v>2400</v>
      </c>
    </row>
    <row r="93" spans="1:3" s="12" customFormat="1" ht="23.25" x14ac:dyDescent="0.25">
      <c r="A93" s="13" t="s">
        <v>14</v>
      </c>
      <c r="B93" s="138">
        <v>40000</v>
      </c>
      <c r="C93" s="138">
        <v>0</v>
      </c>
    </row>
    <row r="94" spans="1:3" s="12" customFormat="1" x14ac:dyDescent="0.25">
      <c r="A94" s="13" t="s">
        <v>21</v>
      </c>
      <c r="B94" s="138">
        <v>253030</v>
      </c>
      <c r="C94" s="138">
        <v>68417.88</v>
      </c>
    </row>
    <row r="95" spans="1:3" s="12" customFormat="1" x14ac:dyDescent="0.25">
      <c r="A95" s="13" t="s">
        <v>11</v>
      </c>
      <c r="B95" s="138">
        <v>625000</v>
      </c>
      <c r="C95" s="138">
        <v>5650</v>
      </c>
    </row>
    <row r="96" spans="1:3" s="12" customFormat="1" x14ac:dyDescent="0.25">
      <c r="A96" s="13" t="s">
        <v>12</v>
      </c>
      <c r="B96" s="138">
        <v>1591680</v>
      </c>
      <c r="C96" s="138">
        <v>208812.71</v>
      </c>
    </row>
    <row r="97" spans="1:3" s="12" customFormat="1" x14ac:dyDescent="0.25">
      <c r="A97" s="10" t="s">
        <v>5</v>
      </c>
      <c r="B97" s="138">
        <v>73007</v>
      </c>
      <c r="C97" s="138">
        <v>850</v>
      </c>
    </row>
    <row r="98" spans="1:3" s="12" customFormat="1" ht="25.5" x14ac:dyDescent="0.25">
      <c r="A98" s="10" t="s">
        <v>6</v>
      </c>
      <c r="B98" s="138">
        <v>1530300</v>
      </c>
      <c r="C98" s="138">
        <v>34875</v>
      </c>
    </row>
    <row r="99" spans="1:3" s="12" customFormat="1" ht="25.5" x14ac:dyDescent="0.25">
      <c r="A99" s="10" t="s">
        <v>7</v>
      </c>
      <c r="B99" s="138">
        <v>3233480</v>
      </c>
      <c r="C99" s="138">
        <v>373240.03</v>
      </c>
    </row>
    <row r="100" spans="1:3" s="12" customFormat="1" x14ac:dyDescent="0.25">
      <c r="A100" s="14"/>
      <c r="B100" s="14"/>
      <c r="C100" s="14"/>
    </row>
    <row r="101" spans="1:3" s="12" customFormat="1" x14ac:dyDescent="0.25">
      <c r="A101" s="15" t="s">
        <v>0</v>
      </c>
      <c r="B101" s="15" t="s">
        <v>2</v>
      </c>
      <c r="C101" s="15" t="s">
        <v>3</v>
      </c>
    </row>
    <row r="102" spans="1:3" s="12" customFormat="1" x14ac:dyDescent="0.25">
      <c r="A102" s="15" t="s">
        <v>1</v>
      </c>
      <c r="B102" s="15">
        <v>2</v>
      </c>
      <c r="C102" s="15">
        <v>3</v>
      </c>
    </row>
    <row r="103" spans="1:3" s="12" customFormat="1" x14ac:dyDescent="0.25">
      <c r="A103" s="3" t="s">
        <v>25</v>
      </c>
      <c r="B103" s="8">
        <f>B105+B107+B108+B110+B111+B112+B113+B114+B106+B109</f>
        <v>33684500</v>
      </c>
      <c r="C103" s="8">
        <f>C105+C107+C108+C110+C111+C112+C113+C114+C109</f>
        <v>7371779.4899999993</v>
      </c>
    </row>
    <row r="104" spans="1:3" s="12" customFormat="1" x14ac:dyDescent="0.25">
      <c r="A104" s="10" t="s">
        <v>4</v>
      </c>
      <c r="B104" s="11"/>
      <c r="C104" s="11"/>
    </row>
    <row r="105" spans="1:3" s="12" customFormat="1" x14ac:dyDescent="0.25">
      <c r="A105" s="13" t="s">
        <v>8</v>
      </c>
      <c r="B105" s="138">
        <v>21512059</v>
      </c>
      <c r="C105" s="138">
        <v>4602954.0699999994</v>
      </c>
    </row>
    <row r="106" spans="1:3" s="12" customFormat="1" x14ac:dyDescent="0.25">
      <c r="A106" s="13" t="s">
        <v>13</v>
      </c>
      <c r="B106" s="138"/>
      <c r="C106" s="138"/>
    </row>
    <row r="107" spans="1:3" s="12" customFormat="1" x14ac:dyDescent="0.25">
      <c r="A107" s="13" t="s">
        <v>9</v>
      </c>
      <c r="B107" s="138">
        <v>6496641</v>
      </c>
      <c r="C107" s="138">
        <v>1376439.2000000002</v>
      </c>
    </row>
    <row r="108" spans="1:3" s="12" customFormat="1" x14ac:dyDescent="0.25">
      <c r="A108" s="13" t="s">
        <v>10</v>
      </c>
      <c r="B108" s="138"/>
      <c r="C108" s="138"/>
    </row>
    <row r="109" spans="1:3" s="12" customFormat="1" ht="23.25" x14ac:dyDescent="0.25">
      <c r="A109" s="13" t="s">
        <v>14</v>
      </c>
      <c r="B109" s="138"/>
      <c r="C109" s="138"/>
    </row>
    <row r="110" spans="1:3" s="12" customFormat="1" x14ac:dyDescent="0.25">
      <c r="A110" s="13" t="s">
        <v>11</v>
      </c>
      <c r="B110" s="138"/>
      <c r="C110" s="138"/>
    </row>
    <row r="111" spans="1:3" s="12" customFormat="1" x14ac:dyDescent="0.25">
      <c r="A111" s="13" t="s">
        <v>12</v>
      </c>
      <c r="B111" s="138">
        <v>1390000</v>
      </c>
      <c r="C111" s="138">
        <v>7617.88</v>
      </c>
    </row>
    <row r="112" spans="1:3" s="12" customFormat="1" x14ac:dyDescent="0.25">
      <c r="A112" s="10" t="s">
        <v>5</v>
      </c>
      <c r="B112" s="138"/>
      <c r="C112" s="138"/>
    </row>
    <row r="113" spans="1:3" s="12" customFormat="1" ht="25.5" x14ac:dyDescent="0.25">
      <c r="A113" s="10" t="s">
        <v>6</v>
      </c>
      <c r="B113" s="138">
        <v>515000</v>
      </c>
      <c r="C113" s="138">
        <v>29600</v>
      </c>
    </row>
    <row r="114" spans="1:3" s="12" customFormat="1" ht="25.5" x14ac:dyDescent="0.25">
      <c r="A114" s="10" t="s">
        <v>7</v>
      </c>
      <c r="B114" s="138">
        <v>3770800</v>
      </c>
      <c r="C114" s="138">
        <v>1355168.34</v>
      </c>
    </row>
    <row r="115" spans="1:3" s="12" customFormat="1" x14ac:dyDescent="0.25">
      <c r="A115" s="14"/>
      <c r="B115" s="14"/>
      <c r="C115" s="14"/>
    </row>
    <row r="116" spans="1:3" s="12" customFormat="1" ht="15.75" x14ac:dyDescent="0.25">
      <c r="A116" s="16" t="s">
        <v>0</v>
      </c>
      <c r="B116" s="16" t="s">
        <v>2</v>
      </c>
      <c r="C116" s="16" t="s">
        <v>3</v>
      </c>
    </row>
    <row r="117" spans="1:3" s="12" customFormat="1" ht="15.75" x14ac:dyDescent="0.25">
      <c r="A117" s="16" t="s">
        <v>1</v>
      </c>
      <c r="B117" s="16">
        <v>2</v>
      </c>
      <c r="C117" s="16">
        <v>3</v>
      </c>
    </row>
    <row r="118" spans="1:3" s="12" customFormat="1" x14ac:dyDescent="0.25">
      <c r="A118" s="3" t="s">
        <v>26</v>
      </c>
      <c r="B118" s="8">
        <f>SUM(B120:B130)</f>
        <v>22660900</v>
      </c>
      <c r="C118" s="8">
        <f>SUM(C120:C130)</f>
        <v>5277975.7400000012</v>
      </c>
    </row>
    <row r="119" spans="1:3" s="12" customFormat="1" ht="15.75" x14ac:dyDescent="0.25">
      <c r="A119" s="17" t="s">
        <v>4</v>
      </c>
      <c r="B119" s="18"/>
      <c r="C119" s="18"/>
    </row>
    <row r="120" spans="1:3" s="12" customFormat="1" x14ac:dyDescent="0.25">
      <c r="A120" s="19" t="s">
        <v>8</v>
      </c>
      <c r="B120" s="120">
        <v>12590942</v>
      </c>
      <c r="C120" s="120">
        <v>3502732.89</v>
      </c>
    </row>
    <row r="121" spans="1:3" s="12" customFormat="1" x14ac:dyDescent="0.25">
      <c r="A121" s="19" t="s">
        <v>13</v>
      </c>
      <c r="B121" s="120"/>
      <c r="C121" s="120"/>
    </row>
    <row r="122" spans="1:3" s="12" customFormat="1" x14ac:dyDescent="0.25">
      <c r="A122" s="19" t="s">
        <v>9</v>
      </c>
      <c r="B122" s="120">
        <v>3802458</v>
      </c>
      <c r="C122" s="120">
        <v>1040222.76</v>
      </c>
    </row>
    <row r="123" spans="1:3" s="12" customFormat="1" x14ac:dyDescent="0.25">
      <c r="A123" s="19" t="s">
        <v>10</v>
      </c>
      <c r="B123" s="120">
        <v>25000</v>
      </c>
      <c r="C123" s="120">
        <v>3193.25</v>
      </c>
    </row>
    <row r="124" spans="1:3" s="12" customFormat="1" ht="31.5" customHeight="1" x14ac:dyDescent="0.25">
      <c r="A124" s="19" t="s">
        <v>14</v>
      </c>
      <c r="B124" s="120"/>
      <c r="C124" s="120"/>
    </row>
    <row r="125" spans="1:3" s="12" customFormat="1" x14ac:dyDescent="0.25">
      <c r="A125" s="19" t="s">
        <v>15</v>
      </c>
      <c r="B125" s="120"/>
      <c r="C125" s="120">
        <v>50878.79</v>
      </c>
    </row>
    <row r="126" spans="1:3" s="12" customFormat="1" x14ac:dyDescent="0.25">
      <c r="A126" s="19" t="s">
        <v>11</v>
      </c>
      <c r="B126" s="120">
        <v>190000</v>
      </c>
      <c r="C126" s="120">
        <v>8380</v>
      </c>
    </row>
    <row r="127" spans="1:3" s="12" customFormat="1" x14ac:dyDescent="0.25">
      <c r="A127" s="19" t="s">
        <v>12</v>
      </c>
      <c r="B127" s="120">
        <v>25000</v>
      </c>
      <c r="C127" s="120">
        <v>15992</v>
      </c>
    </row>
    <row r="128" spans="1:3" s="12" customFormat="1" x14ac:dyDescent="0.25">
      <c r="A128" s="10" t="s">
        <v>5</v>
      </c>
      <c r="B128" s="120">
        <v>2735000</v>
      </c>
      <c r="C128" s="120">
        <v>295590.94</v>
      </c>
    </row>
    <row r="129" spans="1:3" s="12" customFormat="1" ht="25.5" x14ac:dyDescent="0.25">
      <c r="A129" s="10" t="s">
        <v>6</v>
      </c>
      <c r="B129" s="120">
        <v>250000</v>
      </c>
      <c r="C129" s="120">
        <v>41898</v>
      </c>
    </row>
    <row r="130" spans="1:3" s="12" customFormat="1" ht="25.5" x14ac:dyDescent="0.25">
      <c r="A130" s="10" t="s">
        <v>7</v>
      </c>
      <c r="B130" s="120">
        <v>3042500</v>
      </c>
      <c r="C130" s="120">
        <v>319087.11</v>
      </c>
    </row>
    <row r="131" spans="1:3" s="12" customFormat="1" x14ac:dyDescent="0.25">
      <c r="A131" s="14"/>
      <c r="B131" s="14"/>
      <c r="C131" s="14"/>
    </row>
    <row r="132" spans="1:3" s="12" customFormat="1" x14ac:dyDescent="0.25">
      <c r="A132" s="21" t="s">
        <v>0</v>
      </c>
      <c r="B132" s="21" t="s">
        <v>2</v>
      </c>
      <c r="C132" s="21" t="s">
        <v>3</v>
      </c>
    </row>
    <row r="133" spans="1:3" s="12" customFormat="1" x14ac:dyDescent="0.25">
      <c r="A133" s="21" t="s">
        <v>1</v>
      </c>
      <c r="B133" s="21">
        <v>2</v>
      </c>
      <c r="C133" s="21">
        <v>3</v>
      </c>
    </row>
    <row r="134" spans="1:3" s="12" customFormat="1" x14ac:dyDescent="0.25">
      <c r="A134" s="4" t="s">
        <v>27</v>
      </c>
      <c r="B134" s="76">
        <f>B136+B138+B139+B140+B142+B143+B144+B145+B146+B137+B141</f>
        <v>96238500</v>
      </c>
      <c r="C134" s="76">
        <f>C136+C138+C139+C140+C142+C143+C144+C145+C146+C141</f>
        <v>21668006.780000001</v>
      </c>
    </row>
    <row r="135" spans="1:3" s="12" customFormat="1" x14ac:dyDescent="0.25">
      <c r="A135" s="23" t="s">
        <v>4</v>
      </c>
      <c r="B135" s="77"/>
      <c r="C135" s="77"/>
    </row>
    <row r="136" spans="1:3" s="12" customFormat="1" x14ac:dyDescent="0.25">
      <c r="A136" s="17" t="s">
        <v>8</v>
      </c>
      <c r="B136" s="120">
        <v>69600000</v>
      </c>
      <c r="C136" s="120">
        <v>16268175.279999999</v>
      </c>
    </row>
    <row r="137" spans="1:3" s="12" customFormat="1" x14ac:dyDescent="0.25">
      <c r="A137" s="17" t="s">
        <v>13</v>
      </c>
      <c r="B137" s="120"/>
      <c r="C137" s="120"/>
    </row>
    <row r="138" spans="1:3" s="12" customFormat="1" x14ac:dyDescent="0.25">
      <c r="A138" s="17" t="s">
        <v>9</v>
      </c>
      <c r="B138" s="120">
        <v>21019200</v>
      </c>
      <c r="C138" s="120">
        <v>4831401.17</v>
      </c>
    </row>
    <row r="139" spans="1:3" s="12" customFormat="1" x14ac:dyDescent="0.25">
      <c r="A139" s="17" t="s">
        <v>10</v>
      </c>
      <c r="B139" s="120">
        <v>69000</v>
      </c>
      <c r="C139" s="120">
        <v>10044.459999999999</v>
      </c>
    </row>
    <row r="140" spans="1:3" s="12" customFormat="1" x14ac:dyDescent="0.25">
      <c r="A140" s="17" t="s">
        <v>15</v>
      </c>
      <c r="B140" s="120">
        <v>626500</v>
      </c>
      <c r="C140" s="120">
        <v>156585.51999999999</v>
      </c>
    </row>
    <row r="141" spans="1:3" s="12" customFormat="1" ht="23.25" x14ac:dyDescent="0.25">
      <c r="A141" s="17" t="s">
        <v>14</v>
      </c>
      <c r="B141" s="120">
        <v>20000</v>
      </c>
      <c r="C141" s="120"/>
    </row>
    <row r="142" spans="1:3" s="12" customFormat="1" x14ac:dyDescent="0.25">
      <c r="A142" s="17" t="s">
        <v>11</v>
      </c>
      <c r="B142" s="120">
        <v>420900</v>
      </c>
      <c r="C142" s="120">
        <v>87260</v>
      </c>
    </row>
    <row r="143" spans="1:3" s="12" customFormat="1" x14ac:dyDescent="0.25">
      <c r="A143" s="17" t="s">
        <v>12</v>
      </c>
      <c r="B143" s="120">
        <v>997000</v>
      </c>
      <c r="C143" s="120">
        <v>109200.35</v>
      </c>
    </row>
    <row r="144" spans="1:3" s="12" customFormat="1" x14ac:dyDescent="0.25">
      <c r="A144" s="23" t="s">
        <v>5</v>
      </c>
      <c r="B144" s="120"/>
      <c r="C144" s="120"/>
    </row>
    <row r="145" spans="1:3" s="12" customFormat="1" ht="25.5" x14ac:dyDescent="0.25">
      <c r="A145" s="23" t="s">
        <v>6</v>
      </c>
      <c r="B145" s="120">
        <v>172000</v>
      </c>
      <c r="C145" s="120"/>
    </row>
    <row r="146" spans="1:3" s="12" customFormat="1" ht="25.5" x14ac:dyDescent="0.25">
      <c r="A146" s="23" t="s">
        <v>7</v>
      </c>
      <c r="B146" s="120">
        <v>3313900</v>
      </c>
      <c r="C146" s="120">
        <v>205340</v>
      </c>
    </row>
    <row r="147" spans="1:3" s="12" customFormat="1" x14ac:dyDescent="0.25">
      <c r="A147" s="14"/>
      <c r="B147" s="14"/>
      <c r="C147" s="14"/>
    </row>
    <row r="148" spans="1:3" s="12" customFormat="1" x14ac:dyDescent="0.25">
      <c r="A148" s="15" t="s">
        <v>0</v>
      </c>
      <c r="B148" s="15" t="s">
        <v>2</v>
      </c>
      <c r="C148" s="15" t="s">
        <v>3</v>
      </c>
    </row>
    <row r="149" spans="1:3" s="12" customFormat="1" x14ac:dyDescent="0.25">
      <c r="A149" s="15" t="s">
        <v>1</v>
      </c>
      <c r="B149" s="15">
        <v>2</v>
      </c>
      <c r="C149" s="15">
        <v>3</v>
      </c>
    </row>
    <row r="150" spans="1:3" s="12" customFormat="1" x14ac:dyDescent="0.25">
      <c r="A150" s="3" t="s">
        <v>28</v>
      </c>
      <c r="B150" s="108">
        <f>SUM(B152:B161)</f>
        <v>19594000</v>
      </c>
      <c r="C150" s="108">
        <f>SUM(C152:C161)</f>
        <v>4748745.58</v>
      </c>
    </row>
    <row r="151" spans="1:3" s="12" customFormat="1" x14ac:dyDescent="0.25">
      <c r="A151" s="10" t="s">
        <v>4</v>
      </c>
      <c r="B151" s="74"/>
      <c r="C151" s="74"/>
    </row>
    <row r="152" spans="1:3" s="12" customFormat="1" x14ac:dyDescent="0.25">
      <c r="A152" s="13" t="s">
        <v>8</v>
      </c>
      <c r="B152" s="138">
        <v>13350000</v>
      </c>
      <c r="C152" s="138">
        <v>3332083.8500000006</v>
      </c>
    </row>
    <row r="153" spans="1:3" s="12" customFormat="1" x14ac:dyDescent="0.25">
      <c r="A153" s="13" t="s">
        <v>13</v>
      </c>
      <c r="B153" s="138"/>
      <c r="C153" s="138"/>
    </row>
    <row r="154" spans="1:3" s="12" customFormat="1" x14ac:dyDescent="0.25">
      <c r="A154" s="13" t="s">
        <v>9</v>
      </c>
      <c r="B154" s="138">
        <v>4031700</v>
      </c>
      <c r="C154" s="138">
        <v>1317586.73</v>
      </c>
    </row>
    <row r="155" spans="1:3" s="12" customFormat="1" x14ac:dyDescent="0.25">
      <c r="A155" s="13" t="s">
        <v>10</v>
      </c>
      <c r="B155" s="138"/>
      <c r="C155" s="138"/>
    </row>
    <row r="156" spans="1:3" s="12" customFormat="1" ht="23.25" x14ac:dyDescent="0.25">
      <c r="A156" s="13" t="s">
        <v>14</v>
      </c>
      <c r="B156" s="138"/>
      <c r="C156" s="138"/>
    </row>
    <row r="157" spans="1:3" s="12" customFormat="1" x14ac:dyDescent="0.25">
      <c r="A157" s="13" t="s">
        <v>11</v>
      </c>
      <c r="B157" s="138" t="s">
        <v>50</v>
      </c>
      <c r="C157" s="138"/>
    </row>
    <row r="158" spans="1:3" s="12" customFormat="1" x14ac:dyDescent="0.25">
      <c r="A158" s="13" t="s">
        <v>12</v>
      </c>
      <c r="B158" s="138" t="s">
        <v>50</v>
      </c>
      <c r="C158" s="138"/>
    </row>
    <row r="159" spans="1:3" s="12" customFormat="1" x14ac:dyDescent="0.25">
      <c r="A159" s="10" t="s">
        <v>5</v>
      </c>
      <c r="B159" s="138"/>
      <c r="C159" s="138"/>
    </row>
    <row r="160" spans="1:3" s="12" customFormat="1" ht="25.5" x14ac:dyDescent="0.25">
      <c r="A160" s="10" t="s">
        <v>6</v>
      </c>
      <c r="B160" s="138">
        <v>1100000</v>
      </c>
      <c r="C160" s="138"/>
    </row>
    <row r="161" spans="1:3" s="12" customFormat="1" ht="25.5" x14ac:dyDescent="0.25">
      <c r="A161" s="10" t="s">
        <v>7</v>
      </c>
      <c r="B161" s="138">
        <v>1112300</v>
      </c>
      <c r="C161" s="138">
        <v>99075</v>
      </c>
    </row>
    <row r="162" spans="1:3" s="12" customFormat="1" x14ac:dyDescent="0.25">
      <c r="A162" s="14"/>
      <c r="B162" s="14"/>
      <c r="C162" s="14"/>
    </row>
    <row r="163" spans="1:3" s="12" customFormat="1" x14ac:dyDescent="0.25">
      <c r="A163" s="15" t="s">
        <v>0</v>
      </c>
      <c r="B163" s="15" t="s">
        <v>2</v>
      </c>
      <c r="C163" s="15" t="s">
        <v>3</v>
      </c>
    </row>
    <row r="164" spans="1:3" s="12" customFormat="1" x14ac:dyDescent="0.25">
      <c r="A164" s="15" t="s">
        <v>1</v>
      </c>
      <c r="B164" s="15">
        <v>2</v>
      </c>
      <c r="C164" s="15">
        <v>3</v>
      </c>
    </row>
    <row r="165" spans="1:3" s="12" customFormat="1" x14ac:dyDescent="0.25">
      <c r="A165" s="3" t="s">
        <v>29</v>
      </c>
      <c r="B165" s="8">
        <f>SUM(B167:B178)</f>
        <v>22137100</v>
      </c>
      <c r="C165" s="8">
        <f>SUM(C167:C178)</f>
        <v>5839045.9100000001</v>
      </c>
    </row>
    <row r="166" spans="1:3" s="12" customFormat="1" x14ac:dyDescent="0.25">
      <c r="A166" s="10" t="s">
        <v>4</v>
      </c>
      <c r="B166" s="11"/>
      <c r="C166" s="11">
        <v>0</v>
      </c>
    </row>
    <row r="167" spans="1:3" s="12" customFormat="1" x14ac:dyDescent="0.25">
      <c r="A167" s="13" t="s">
        <v>8</v>
      </c>
      <c r="B167" s="118">
        <v>13500000</v>
      </c>
      <c r="C167" s="142">
        <v>3159953.1300000004</v>
      </c>
    </row>
    <row r="168" spans="1:3" s="12" customFormat="1" x14ac:dyDescent="0.25">
      <c r="A168" s="13" t="s">
        <v>13</v>
      </c>
      <c r="B168" s="118"/>
      <c r="C168" s="118"/>
    </row>
    <row r="169" spans="1:3" s="12" customFormat="1" x14ac:dyDescent="0.25">
      <c r="A169" s="13" t="s">
        <v>9</v>
      </c>
      <c r="B169" s="118">
        <v>4077000</v>
      </c>
      <c r="C169" s="143">
        <v>945973.10000000009</v>
      </c>
    </row>
    <row r="170" spans="1:3" s="12" customFormat="1" x14ac:dyDescent="0.25">
      <c r="A170" s="13" t="s">
        <v>10</v>
      </c>
      <c r="B170" s="118">
        <v>30000</v>
      </c>
      <c r="C170" s="144">
        <v>3304.22</v>
      </c>
    </row>
    <row r="171" spans="1:3" s="12" customFormat="1" ht="23.25" x14ac:dyDescent="0.25">
      <c r="A171" s="13" t="s">
        <v>14</v>
      </c>
      <c r="B171" s="118"/>
      <c r="C171" s="118"/>
    </row>
    <row r="172" spans="1:3" s="12" customFormat="1" x14ac:dyDescent="0.25">
      <c r="A172" s="13" t="s">
        <v>15</v>
      </c>
      <c r="B172" s="118">
        <v>70000</v>
      </c>
      <c r="C172" s="118"/>
    </row>
    <row r="173" spans="1:3" s="12" customFormat="1" x14ac:dyDescent="0.25">
      <c r="A173" s="13" t="s">
        <v>16</v>
      </c>
      <c r="B173" s="118">
        <v>250000</v>
      </c>
      <c r="C173" s="118"/>
    </row>
    <row r="174" spans="1:3" s="12" customFormat="1" x14ac:dyDescent="0.25">
      <c r="A174" s="13" t="s">
        <v>11</v>
      </c>
      <c r="B174" s="118">
        <v>328000</v>
      </c>
      <c r="C174" s="145">
        <v>38407.879999999997</v>
      </c>
    </row>
    <row r="175" spans="1:3" s="12" customFormat="1" x14ac:dyDescent="0.25">
      <c r="A175" s="13" t="s">
        <v>12</v>
      </c>
      <c r="B175" s="118">
        <v>787060</v>
      </c>
      <c r="C175" s="146">
        <v>50226</v>
      </c>
    </row>
    <row r="176" spans="1:3" s="12" customFormat="1" x14ac:dyDescent="0.25">
      <c r="A176" s="10" t="s">
        <v>5</v>
      </c>
      <c r="B176" s="118">
        <v>120000</v>
      </c>
      <c r="C176" s="147">
        <v>1504329.58</v>
      </c>
    </row>
    <row r="177" spans="1:3" s="12" customFormat="1" ht="25.5" x14ac:dyDescent="0.25">
      <c r="A177" s="10" t="s">
        <v>6</v>
      </c>
      <c r="B177" s="118">
        <v>791540</v>
      </c>
      <c r="C177" s="149"/>
    </row>
    <row r="178" spans="1:3" s="12" customFormat="1" ht="25.5" x14ac:dyDescent="0.25">
      <c r="A178" s="10" t="s">
        <v>7</v>
      </c>
      <c r="B178" s="118">
        <v>2183500</v>
      </c>
      <c r="C178" s="149">
        <v>136852</v>
      </c>
    </row>
    <row r="179" spans="1:3" s="12" customFormat="1" x14ac:dyDescent="0.25">
      <c r="A179" s="14"/>
      <c r="B179" s="14"/>
      <c r="C179" s="14"/>
    </row>
    <row r="180" spans="1:3" s="12" customFormat="1" x14ac:dyDescent="0.25">
      <c r="A180" s="15" t="s">
        <v>0</v>
      </c>
      <c r="B180" s="15" t="s">
        <v>2</v>
      </c>
      <c r="C180" s="15" t="s">
        <v>3</v>
      </c>
    </row>
    <row r="181" spans="1:3" s="12" customFormat="1" x14ac:dyDescent="0.25">
      <c r="A181" s="15" t="s">
        <v>1</v>
      </c>
      <c r="B181" s="15">
        <v>2</v>
      </c>
      <c r="C181" s="15">
        <v>3</v>
      </c>
    </row>
    <row r="182" spans="1:3" s="12" customFormat="1" x14ac:dyDescent="0.25">
      <c r="A182" s="3" t="s">
        <v>36</v>
      </c>
      <c r="B182" s="108">
        <f>B184+B186+B187+B189+B190+B191+B192+B193+B194+B185+B188</f>
        <v>8445600</v>
      </c>
      <c r="C182" s="108">
        <f>SUM(C184:C194)</f>
        <v>1979209.4299999997</v>
      </c>
    </row>
    <row r="183" spans="1:3" s="12" customFormat="1" x14ac:dyDescent="0.25">
      <c r="A183" s="10" t="s">
        <v>4</v>
      </c>
      <c r="B183" s="74"/>
      <c r="C183" s="74"/>
    </row>
    <row r="184" spans="1:3" s="12" customFormat="1" x14ac:dyDescent="0.25">
      <c r="A184" s="13" t="s">
        <v>8</v>
      </c>
      <c r="B184" s="138">
        <v>6000000</v>
      </c>
      <c r="C184" s="148">
        <v>1452017.72</v>
      </c>
    </row>
    <row r="185" spans="1:3" s="12" customFormat="1" x14ac:dyDescent="0.25">
      <c r="A185" s="13" t="s">
        <v>13</v>
      </c>
      <c r="B185" s="138">
        <v>30600</v>
      </c>
      <c r="C185" s="148"/>
    </row>
    <row r="186" spans="1:3" s="12" customFormat="1" x14ac:dyDescent="0.25">
      <c r="A186" s="13" t="s">
        <v>9</v>
      </c>
      <c r="B186" s="138">
        <v>1812000</v>
      </c>
      <c r="C186" s="148">
        <v>435610.66</v>
      </c>
    </row>
    <row r="187" spans="1:3" s="12" customFormat="1" x14ac:dyDescent="0.25">
      <c r="A187" s="13" t="s">
        <v>10</v>
      </c>
      <c r="B187" s="138">
        <v>25000</v>
      </c>
      <c r="C187" s="148">
        <v>4453.93</v>
      </c>
    </row>
    <row r="188" spans="1:3" s="12" customFormat="1" ht="23.25" x14ac:dyDescent="0.25">
      <c r="A188" s="13" t="s">
        <v>14</v>
      </c>
      <c r="B188" s="138">
        <v>0</v>
      </c>
      <c r="C188" s="148"/>
    </row>
    <row r="189" spans="1:3" s="12" customFormat="1" x14ac:dyDescent="0.25">
      <c r="A189" s="13" t="s">
        <v>15</v>
      </c>
      <c r="B189" s="138">
        <v>114000</v>
      </c>
      <c r="C189" s="148">
        <v>18094.23</v>
      </c>
    </row>
    <row r="190" spans="1:3" s="12" customFormat="1" x14ac:dyDescent="0.25">
      <c r="A190" s="13" t="s">
        <v>11</v>
      </c>
      <c r="B190" s="138">
        <v>84820</v>
      </c>
      <c r="C190" s="148">
        <v>8814.7000000000007</v>
      </c>
    </row>
    <row r="191" spans="1:3" s="12" customFormat="1" x14ac:dyDescent="0.25">
      <c r="A191" s="13" t="s">
        <v>12</v>
      </c>
      <c r="B191" s="138">
        <v>82790</v>
      </c>
      <c r="C191" s="148">
        <v>11061</v>
      </c>
    </row>
    <row r="192" spans="1:3" s="12" customFormat="1" x14ac:dyDescent="0.25">
      <c r="A192" s="10" t="s">
        <v>5</v>
      </c>
      <c r="B192" s="138">
        <v>23576</v>
      </c>
      <c r="C192" s="148"/>
    </row>
    <row r="193" spans="1:3" s="12" customFormat="1" ht="25.5" x14ac:dyDescent="0.25">
      <c r="A193" s="10" t="s">
        <v>6</v>
      </c>
      <c r="B193" s="138">
        <v>19000</v>
      </c>
      <c r="C193" s="148"/>
    </row>
    <row r="194" spans="1:3" s="12" customFormat="1" ht="25.5" x14ac:dyDescent="0.25">
      <c r="A194" s="10" t="s">
        <v>7</v>
      </c>
      <c r="B194" s="138">
        <v>253814</v>
      </c>
      <c r="C194" s="148">
        <v>49157.19</v>
      </c>
    </row>
    <row r="195" spans="1:3" s="12" customFormat="1" x14ac:dyDescent="0.25">
      <c r="A195" s="10"/>
      <c r="B195" s="118"/>
      <c r="C195" s="118"/>
    </row>
    <row r="196" spans="1:3" s="12" customFormat="1" x14ac:dyDescent="0.25">
      <c r="A196" s="15" t="s">
        <v>0</v>
      </c>
      <c r="B196" s="15" t="s">
        <v>2</v>
      </c>
      <c r="C196" s="15" t="s">
        <v>3</v>
      </c>
    </row>
    <row r="197" spans="1:3" s="12" customFormat="1" x14ac:dyDescent="0.25">
      <c r="A197" s="15" t="s">
        <v>1</v>
      </c>
      <c r="B197" s="15">
        <v>2</v>
      </c>
      <c r="C197" s="15">
        <v>3</v>
      </c>
    </row>
    <row r="198" spans="1:3" s="12" customFormat="1" x14ac:dyDescent="0.25">
      <c r="A198" s="3" t="s">
        <v>31</v>
      </c>
      <c r="B198" s="108">
        <f>B200+B202+B203+B205+B206+B207+B208+B209+B201+B204</f>
        <v>5530800</v>
      </c>
      <c r="C198" s="108">
        <f>C200+C202+C203+C205+C206+C207+C208+C209+C204</f>
        <v>1339818.4900000005</v>
      </c>
    </row>
    <row r="199" spans="1:3" s="12" customFormat="1" x14ac:dyDescent="0.25">
      <c r="A199" s="10" t="s">
        <v>4</v>
      </c>
      <c r="B199" s="74"/>
      <c r="C199" s="74"/>
    </row>
    <row r="200" spans="1:3" s="12" customFormat="1" x14ac:dyDescent="0.25">
      <c r="A200" s="13" t="s">
        <v>8</v>
      </c>
      <c r="B200" s="138">
        <v>3900000</v>
      </c>
      <c r="C200" s="148">
        <v>968444.53</v>
      </c>
    </row>
    <row r="201" spans="1:3" s="12" customFormat="1" x14ac:dyDescent="0.25">
      <c r="A201" s="13" t="s">
        <v>13</v>
      </c>
      <c r="B201" s="138">
        <v>27000</v>
      </c>
      <c r="C201" s="148"/>
    </row>
    <row r="202" spans="1:3" s="12" customFormat="1" x14ac:dyDescent="0.25">
      <c r="A202" s="13" t="s">
        <v>9</v>
      </c>
      <c r="B202" s="138">
        <v>1177800</v>
      </c>
      <c r="C202" s="148">
        <v>300216.38</v>
      </c>
    </row>
    <row r="203" spans="1:3" s="12" customFormat="1" x14ac:dyDescent="0.25">
      <c r="A203" s="13" t="s">
        <v>10</v>
      </c>
      <c r="B203" s="138">
        <v>12000</v>
      </c>
      <c r="C203" s="149">
        <v>2029.1</v>
      </c>
    </row>
    <row r="204" spans="1:3" s="12" customFormat="1" x14ac:dyDescent="0.25">
      <c r="A204" s="13" t="s">
        <v>30</v>
      </c>
      <c r="B204" s="138">
        <v>33178</v>
      </c>
      <c r="C204" s="148">
        <v>17755.8</v>
      </c>
    </row>
    <row r="205" spans="1:3" s="12" customFormat="1" x14ac:dyDescent="0.25">
      <c r="A205" s="13" t="s">
        <v>11</v>
      </c>
      <c r="B205" s="138">
        <v>13880</v>
      </c>
      <c r="C205" s="148">
        <v>2588.58</v>
      </c>
    </row>
    <row r="206" spans="1:3" s="12" customFormat="1" x14ac:dyDescent="0.25">
      <c r="A206" s="13" t="s">
        <v>12</v>
      </c>
      <c r="B206" s="138">
        <v>204092</v>
      </c>
      <c r="C206" s="148">
        <v>14829.8</v>
      </c>
    </row>
    <row r="207" spans="1:3" s="12" customFormat="1" x14ac:dyDescent="0.25">
      <c r="A207" s="10" t="s">
        <v>5</v>
      </c>
      <c r="B207" s="138">
        <v>5100</v>
      </c>
      <c r="C207" s="148">
        <v>360</v>
      </c>
    </row>
    <row r="208" spans="1:3" s="12" customFormat="1" ht="25.5" x14ac:dyDescent="0.25">
      <c r="A208" s="10" t="s">
        <v>6</v>
      </c>
      <c r="B208" s="138"/>
      <c r="C208" s="148">
        <v>14000</v>
      </c>
    </row>
    <row r="209" spans="1:3" s="12" customFormat="1" ht="25.5" x14ac:dyDescent="0.25">
      <c r="A209" s="10" t="s">
        <v>7</v>
      </c>
      <c r="B209" s="138">
        <v>157750</v>
      </c>
      <c r="C209" s="148">
        <v>19594.3</v>
      </c>
    </row>
    <row r="210" spans="1:3" s="12" customFormat="1" x14ac:dyDescent="0.25">
      <c r="A210" s="14"/>
      <c r="B210" s="14"/>
      <c r="C210" s="14"/>
    </row>
    <row r="211" spans="1:3" s="12" customFormat="1" x14ac:dyDescent="0.25">
      <c r="A211" s="15" t="s">
        <v>0</v>
      </c>
      <c r="B211" s="15" t="s">
        <v>2</v>
      </c>
      <c r="C211" s="15" t="s">
        <v>3</v>
      </c>
    </row>
    <row r="212" spans="1:3" s="12" customFormat="1" x14ac:dyDescent="0.25">
      <c r="A212" s="15" t="s">
        <v>1</v>
      </c>
      <c r="B212" s="15">
        <v>2</v>
      </c>
      <c r="C212" s="15">
        <v>3</v>
      </c>
    </row>
    <row r="213" spans="1:3" s="12" customFormat="1" x14ac:dyDescent="0.25">
      <c r="A213" s="3" t="s">
        <v>32</v>
      </c>
      <c r="B213" s="108">
        <f>B215+B217+B218+B220+B221+B222+B223+B224+B216+B219</f>
        <v>5130300</v>
      </c>
      <c r="C213" s="108">
        <f>C215+C216+C217+C218+C220+C221+C222+C223+C224+C219</f>
        <v>2330590.3800000004</v>
      </c>
    </row>
    <row r="214" spans="1:3" s="12" customFormat="1" x14ac:dyDescent="0.25">
      <c r="A214" s="10" t="s">
        <v>4</v>
      </c>
      <c r="B214" s="74"/>
      <c r="C214" s="74"/>
    </row>
    <row r="215" spans="1:3" s="12" customFormat="1" x14ac:dyDescent="0.25">
      <c r="A215" s="13" t="s">
        <v>8</v>
      </c>
      <c r="B215" s="138">
        <v>3450000</v>
      </c>
      <c r="C215" s="141">
        <v>1598496.08</v>
      </c>
    </row>
    <row r="216" spans="1:3" s="12" customFormat="1" x14ac:dyDescent="0.25">
      <c r="A216" s="13" t="s">
        <v>13</v>
      </c>
      <c r="B216" s="138">
        <v>150500</v>
      </c>
      <c r="C216" s="141">
        <v>14804</v>
      </c>
    </row>
    <row r="217" spans="1:3" s="12" customFormat="1" x14ac:dyDescent="0.25">
      <c r="A217" s="13" t="s">
        <v>9</v>
      </c>
      <c r="B217" s="138">
        <v>1041900</v>
      </c>
      <c r="C217" s="141">
        <v>475655.23</v>
      </c>
    </row>
    <row r="218" spans="1:3" s="12" customFormat="1" x14ac:dyDescent="0.25">
      <c r="A218" s="13" t="s">
        <v>10</v>
      </c>
      <c r="B218" s="138">
        <v>16000</v>
      </c>
      <c r="C218" s="141">
        <v>7852.8</v>
      </c>
    </row>
    <row r="219" spans="1:3" s="12" customFormat="1" x14ac:dyDescent="0.25">
      <c r="A219" s="13" t="s">
        <v>15</v>
      </c>
      <c r="B219" s="138">
        <v>23200</v>
      </c>
      <c r="C219" s="141">
        <v>12273.89</v>
      </c>
    </row>
    <row r="220" spans="1:3" s="12" customFormat="1" x14ac:dyDescent="0.25">
      <c r="A220" s="13" t="s">
        <v>11</v>
      </c>
      <c r="B220" s="138">
        <v>63200</v>
      </c>
      <c r="C220" s="141">
        <v>0</v>
      </c>
    </row>
    <row r="221" spans="1:3" s="12" customFormat="1" x14ac:dyDescent="0.25">
      <c r="A221" s="13" t="s">
        <v>12</v>
      </c>
      <c r="B221" s="138">
        <v>80000</v>
      </c>
      <c r="C221" s="141">
        <v>84940.2</v>
      </c>
    </row>
    <row r="222" spans="1:3" s="12" customFormat="1" x14ac:dyDescent="0.25">
      <c r="A222" s="10" t="s">
        <v>5</v>
      </c>
      <c r="B222" s="138">
        <v>6000</v>
      </c>
      <c r="C222" s="141">
        <v>2127.98</v>
      </c>
    </row>
    <row r="223" spans="1:3" s="12" customFormat="1" ht="25.5" x14ac:dyDescent="0.25">
      <c r="A223" s="10" t="s">
        <v>6</v>
      </c>
      <c r="B223" s="138">
        <v>0</v>
      </c>
      <c r="C223" s="141">
        <v>0</v>
      </c>
    </row>
    <row r="224" spans="1:3" s="12" customFormat="1" ht="25.5" x14ac:dyDescent="0.25">
      <c r="A224" s="10" t="s">
        <v>7</v>
      </c>
      <c r="B224" s="138">
        <v>299500</v>
      </c>
      <c r="C224" s="141">
        <v>134440.20000000001</v>
      </c>
    </row>
    <row r="225" spans="1:3" s="12" customFormat="1" x14ac:dyDescent="0.25">
      <c r="A225" s="14"/>
      <c r="B225" s="14"/>
      <c r="C225" s="14"/>
    </row>
    <row r="226" spans="1:3" s="12" customFormat="1" x14ac:dyDescent="0.25">
      <c r="A226" s="15" t="s">
        <v>0</v>
      </c>
      <c r="B226" s="15" t="s">
        <v>2</v>
      </c>
      <c r="C226" s="15" t="s">
        <v>3</v>
      </c>
    </row>
    <row r="227" spans="1:3" s="12" customFormat="1" x14ac:dyDescent="0.25">
      <c r="A227" s="15" t="s">
        <v>1</v>
      </c>
      <c r="B227" s="15">
        <v>2</v>
      </c>
      <c r="C227" s="15">
        <v>3</v>
      </c>
    </row>
    <row r="228" spans="1:3" s="12" customFormat="1" ht="25.5" x14ac:dyDescent="0.25">
      <c r="A228" s="3" t="s">
        <v>34</v>
      </c>
      <c r="B228" s="8">
        <f>SUM(B230:B242)</f>
        <v>40957600</v>
      </c>
      <c r="C228" s="8">
        <f>SUM(C230:C242)</f>
        <v>8023442.879999999</v>
      </c>
    </row>
    <row r="229" spans="1:3" s="12" customFormat="1" x14ac:dyDescent="0.25">
      <c r="A229" s="10" t="s">
        <v>4</v>
      </c>
      <c r="B229" s="11"/>
      <c r="C229" s="11"/>
    </row>
    <row r="230" spans="1:3" s="12" customFormat="1" x14ac:dyDescent="0.25">
      <c r="A230" s="13" t="s">
        <v>8</v>
      </c>
      <c r="B230" s="138">
        <v>27437100</v>
      </c>
      <c r="C230" s="138">
        <v>5829935.1099999994</v>
      </c>
    </row>
    <row r="231" spans="1:3" s="12" customFormat="1" x14ac:dyDescent="0.25">
      <c r="A231" s="13" t="s">
        <v>13</v>
      </c>
      <c r="B231" s="138">
        <v>42600</v>
      </c>
      <c r="C231" s="138"/>
    </row>
    <row r="232" spans="1:3" s="12" customFormat="1" x14ac:dyDescent="0.25">
      <c r="A232" s="13" t="s">
        <v>9</v>
      </c>
      <c r="B232" s="138">
        <v>8286000</v>
      </c>
      <c r="C232" s="138">
        <v>1741557.77</v>
      </c>
    </row>
    <row r="233" spans="1:3" s="12" customFormat="1" x14ac:dyDescent="0.25">
      <c r="A233" s="13" t="s">
        <v>10</v>
      </c>
      <c r="B233" s="138"/>
      <c r="C233" s="138"/>
    </row>
    <row r="234" spans="1:3" s="12" customFormat="1" x14ac:dyDescent="0.25">
      <c r="A234" s="13" t="s">
        <v>15</v>
      </c>
      <c r="B234" s="138">
        <v>47800</v>
      </c>
      <c r="C234" s="138"/>
    </row>
    <row r="235" spans="1:3" s="12" customFormat="1" x14ac:dyDescent="0.25">
      <c r="A235" s="13" t="s">
        <v>33</v>
      </c>
      <c r="B235" s="138"/>
      <c r="C235" s="138"/>
    </row>
    <row r="236" spans="1:3" s="12" customFormat="1" x14ac:dyDescent="0.25">
      <c r="A236" s="13" t="s">
        <v>11</v>
      </c>
      <c r="B236" s="138">
        <v>376410</v>
      </c>
      <c r="C236" s="138">
        <v>29231</v>
      </c>
    </row>
    <row r="237" spans="1:3" s="12" customFormat="1" x14ac:dyDescent="0.25">
      <c r="A237" s="13" t="s">
        <v>12</v>
      </c>
      <c r="B237" s="138">
        <v>681100</v>
      </c>
      <c r="C237" s="138">
        <v>126995.63</v>
      </c>
    </row>
    <row r="238" spans="1:3" s="12" customFormat="1" x14ac:dyDescent="0.25">
      <c r="A238" s="10" t="s">
        <v>5</v>
      </c>
      <c r="B238" s="138"/>
      <c r="C238" s="138"/>
    </row>
    <row r="239" spans="1:3" s="12" customFormat="1" ht="25.5" x14ac:dyDescent="0.25">
      <c r="A239" s="10" t="s">
        <v>6</v>
      </c>
      <c r="B239" s="138">
        <v>99990</v>
      </c>
      <c r="C239" s="138">
        <v>99990</v>
      </c>
    </row>
    <row r="240" spans="1:3" s="12" customFormat="1" ht="25.5" x14ac:dyDescent="0.25">
      <c r="A240" s="10" t="s">
        <v>7</v>
      </c>
      <c r="B240" s="138">
        <v>3953600</v>
      </c>
      <c r="C240" s="138">
        <v>193783.37</v>
      </c>
    </row>
    <row r="241" spans="1:3" s="12" customFormat="1" x14ac:dyDescent="0.25">
      <c r="A241" s="6" t="s">
        <v>37</v>
      </c>
      <c r="B241" s="138">
        <v>20000</v>
      </c>
      <c r="C241" s="138"/>
    </row>
    <row r="242" spans="1:3" s="12" customFormat="1" x14ac:dyDescent="0.25">
      <c r="A242" s="6" t="s">
        <v>38</v>
      </c>
      <c r="B242" s="138">
        <v>13000</v>
      </c>
      <c r="C242" s="138">
        <v>1950</v>
      </c>
    </row>
    <row r="243" spans="1:3" s="12" customFormat="1" x14ac:dyDescent="0.25">
      <c r="A243" s="14"/>
      <c r="B243" s="14"/>
      <c r="C243" s="14"/>
    </row>
    <row r="244" spans="1:3" s="12" customFormat="1" x14ac:dyDescent="0.25">
      <c r="A244" s="15" t="s">
        <v>0</v>
      </c>
      <c r="B244" s="15" t="s">
        <v>2</v>
      </c>
      <c r="C244" s="15" t="s">
        <v>3</v>
      </c>
    </row>
    <row r="245" spans="1:3" s="12" customFormat="1" x14ac:dyDescent="0.25">
      <c r="A245" s="15" t="s">
        <v>1</v>
      </c>
      <c r="B245" s="15">
        <v>2</v>
      </c>
      <c r="C245" s="15">
        <v>3</v>
      </c>
    </row>
    <row r="246" spans="1:3" s="12" customFormat="1" ht="25.5" x14ac:dyDescent="0.25">
      <c r="A246" s="3" t="s">
        <v>39</v>
      </c>
      <c r="B246" s="8">
        <f>SUM(B248:B260)</f>
        <v>39085400</v>
      </c>
      <c r="C246" s="8">
        <f>SUM(C248:C259)</f>
        <v>8066177.2800000003</v>
      </c>
    </row>
    <row r="247" spans="1:3" s="12" customFormat="1" x14ac:dyDescent="0.25">
      <c r="A247" s="10" t="s">
        <v>4</v>
      </c>
      <c r="B247" s="11"/>
      <c r="C247" s="11"/>
    </row>
    <row r="248" spans="1:3" s="12" customFormat="1" x14ac:dyDescent="0.25">
      <c r="A248" s="13" t="s">
        <v>8</v>
      </c>
      <c r="B248" s="118">
        <v>25326600</v>
      </c>
      <c r="C248" s="118">
        <v>5900000</v>
      </c>
    </row>
    <row r="249" spans="1:3" s="12" customFormat="1" x14ac:dyDescent="0.25">
      <c r="A249" s="13" t="s">
        <v>13</v>
      </c>
      <c r="B249" s="118">
        <v>145000</v>
      </c>
      <c r="C249" s="118"/>
    </row>
    <row r="250" spans="1:3" s="12" customFormat="1" x14ac:dyDescent="0.25">
      <c r="A250" s="13" t="s">
        <v>9</v>
      </c>
      <c r="B250" s="118">
        <v>7648600</v>
      </c>
      <c r="C250" s="118">
        <v>1766177.2800000003</v>
      </c>
    </row>
    <row r="251" spans="1:3" s="12" customFormat="1" x14ac:dyDescent="0.25">
      <c r="A251" s="13" t="s">
        <v>10</v>
      </c>
      <c r="B251" s="118">
        <v>29500</v>
      </c>
      <c r="C251" s="118">
        <v>13870.59</v>
      </c>
    </row>
    <row r="252" spans="1:3" s="12" customFormat="1" x14ac:dyDescent="0.25">
      <c r="A252" s="13" t="s">
        <v>15</v>
      </c>
      <c r="B252" s="118">
        <v>81500</v>
      </c>
      <c r="C252" s="118"/>
    </row>
    <row r="253" spans="1:3" s="12" customFormat="1" x14ac:dyDescent="0.25">
      <c r="A253" s="13" t="s">
        <v>11</v>
      </c>
      <c r="B253" s="118">
        <v>778600</v>
      </c>
      <c r="C253" s="118">
        <v>165823.95000000001</v>
      </c>
    </row>
    <row r="254" spans="1:3" s="12" customFormat="1" x14ac:dyDescent="0.25">
      <c r="A254" s="13" t="s">
        <v>12</v>
      </c>
      <c r="B254" s="118">
        <v>1429235</v>
      </c>
      <c r="C254" s="118">
        <v>220305.46000000002</v>
      </c>
    </row>
    <row r="255" spans="1:3" s="12" customFormat="1" x14ac:dyDescent="0.25">
      <c r="A255" s="10" t="s">
        <v>5</v>
      </c>
      <c r="B255" s="118">
        <v>31000</v>
      </c>
      <c r="C255" s="118"/>
    </row>
    <row r="256" spans="1:3" s="12" customFormat="1" ht="25.5" x14ac:dyDescent="0.25">
      <c r="A256" s="10" t="s">
        <v>6</v>
      </c>
      <c r="B256" s="118">
        <v>312988</v>
      </c>
      <c r="C256" s="118"/>
    </row>
    <row r="257" spans="1:3" s="12" customFormat="1" ht="25.5" x14ac:dyDescent="0.25">
      <c r="A257" s="10" t="s">
        <v>7</v>
      </c>
      <c r="B257" s="118">
        <v>3302377</v>
      </c>
      <c r="C257" s="118"/>
    </row>
    <row r="258" spans="1:3" s="12" customFormat="1" x14ac:dyDescent="0.25">
      <c r="A258" s="6" t="s">
        <v>37</v>
      </c>
      <c r="B258" s="118"/>
      <c r="C258" s="6"/>
    </row>
    <row r="259" spans="1:3" s="12" customFormat="1" x14ac:dyDescent="0.25">
      <c r="A259" s="6" t="s">
        <v>38</v>
      </c>
      <c r="B259" s="118"/>
      <c r="C259" s="6"/>
    </row>
    <row r="260" spans="1:3" s="12" customFormat="1" x14ac:dyDescent="0.25">
      <c r="A260" s="14"/>
      <c r="B260" s="14"/>
      <c r="C260" s="14"/>
    </row>
    <row r="261" spans="1:3" s="12" customFormat="1" x14ac:dyDescent="0.25">
      <c r="A261" s="27" t="s">
        <v>0</v>
      </c>
      <c r="B261" s="27" t="s">
        <v>2</v>
      </c>
      <c r="C261" s="27" t="s">
        <v>3</v>
      </c>
    </row>
    <row r="262" spans="1:3" s="12" customFormat="1" ht="15.75" thickBot="1" x14ac:dyDescent="0.3">
      <c r="A262" s="27" t="s">
        <v>1</v>
      </c>
      <c r="B262" s="28" t="s">
        <v>40</v>
      </c>
      <c r="C262" s="28" t="s">
        <v>41</v>
      </c>
    </row>
    <row r="263" spans="1:3" s="12" customFormat="1" x14ac:dyDescent="0.25">
      <c r="A263" s="29" t="s">
        <v>42</v>
      </c>
      <c r="B263" s="81">
        <f>B265+B267+B268+B271+B272+B273+B274+B275+B266+B269+B270</f>
        <v>28498200</v>
      </c>
      <c r="C263" s="81">
        <f>C265+C267+C268+C271+C272+C273+C274+C275+C266+C269+C270</f>
        <v>6180116.5600000005</v>
      </c>
    </row>
    <row r="264" spans="1:3" s="12" customFormat="1" x14ac:dyDescent="0.25">
      <c r="A264" s="31" t="s">
        <v>4</v>
      </c>
      <c r="B264" s="82"/>
      <c r="C264" s="82"/>
    </row>
    <row r="265" spans="1:3" s="12" customFormat="1" x14ac:dyDescent="0.25">
      <c r="A265" s="33" t="s">
        <v>8</v>
      </c>
      <c r="B265" s="83">
        <v>13055000</v>
      </c>
      <c r="C265" s="83">
        <v>3843052.28</v>
      </c>
    </row>
    <row r="266" spans="1:3" s="12" customFormat="1" x14ac:dyDescent="0.25">
      <c r="A266" s="33" t="s">
        <v>13</v>
      </c>
      <c r="B266" s="83"/>
      <c r="C266" s="83">
        <v>0</v>
      </c>
    </row>
    <row r="267" spans="1:3" s="12" customFormat="1" x14ac:dyDescent="0.25">
      <c r="A267" s="33" t="s">
        <v>9</v>
      </c>
      <c r="B267" s="83">
        <v>3942500</v>
      </c>
      <c r="C267" s="83">
        <v>1067606.1399999999</v>
      </c>
    </row>
    <row r="268" spans="1:3" s="12" customFormat="1" x14ac:dyDescent="0.25">
      <c r="A268" s="33" t="s">
        <v>10</v>
      </c>
      <c r="B268" s="83">
        <v>232000</v>
      </c>
      <c r="C268" s="83">
        <v>0</v>
      </c>
    </row>
    <row r="269" spans="1:3" s="12" customFormat="1" ht="23.25" x14ac:dyDescent="0.25">
      <c r="A269" s="33" t="s">
        <v>14</v>
      </c>
      <c r="B269" s="83">
        <v>400000</v>
      </c>
      <c r="C269" s="83">
        <v>0</v>
      </c>
    </row>
    <row r="270" spans="1:3" s="12" customFormat="1" x14ac:dyDescent="0.25">
      <c r="A270" s="13" t="s">
        <v>15</v>
      </c>
      <c r="B270" s="83">
        <v>260000</v>
      </c>
      <c r="C270" s="83">
        <v>27714.44</v>
      </c>
    </row>
    <row r="271" spans="1:3" s="12" customFormat="1" x14ac:dyDescent="0.25">
      <c r="A271" s="33" t="s">
        <v>11</v>
      </c>
      <c r="B271" s="83">
        <v>1435000</v>
      </c>
      <c r="C271" s="83">
        <v>9121.34</v>
      </c>
    </row>
    <row r="272" spans="1:3" s="12" customFormat="1" x14ac:dyDescent="0.25">
      <c r="A272" s="33" t="s">
        <v>12</v>
      </c>
      <c r="B272" s="83">
        <v>2665000</v>
      </c>
      <c r="C272" s="83">
        <v>76922.61</v>
      </c>
    </row>
    <row r="273" spans="1:3" s="12" customFormat="1" x14ac:dyDescent="0.25">
      <c r="A273" s="31" t="s">
        <v>5</v>
      </c>
      <c r="B273" s="83">
        <v>50000</v>
      </c>
      <c r="C273" s="83">
        <v>0</v>
      </c>
    </row>
    <row r="274" spans="1:3" s="12" customFormat="1" ht="25.5" x14ac:dyDescent="0.25">
      <c r="A274" s="31" t="s">
        <v>6</v>
      </c>
      <c r="B274" s="83">
        <v>2859000</v>
      </c>
      <c r="C274" s="83">
        <v>1124941</v>
      </c>
    </row>
    <row r="275" spans="1:3" s="12" customFormat="1" ht="25.5" x14ac:dyDescent="0.25">
      <c r="A275" s="31" t="s">
        <v>7</v>
      </c>
      <c r="B275" s="83">
        <v>3599700</v>
      </c>
      <c r="C275" s="83">
        <v>30758.75</v>
      </c>
    </row>
    <row r="276" spans="1:3" s="12" customFormat="1" x14ac:dyDescent="0.25">
      <c r="A276" s="31"/>
      <c r="B276" s="35"/>
      <c r="C276" s="35"/>
    </row>
    <row r="277" spans="1:3" s="12" customFormat="1" x14ac:dyDescent="0.25">
      <c r="A277" s="14"/>
      <c r="B277" s="41"/>
      <c r="C277" s="41"/>
    </row>
    <row r="278" spans="1:3" s="12" customFormat="1" x14ac:dyDescent="0.25">
      <c r="A278" s="42" t="s">
        <v>45</v>
      </c>
      <c r="B278" s="87">
        <f>SUM(B280:B291)</f>
        <v>74965000</v>
      </c>
      <c r="C278" s="87">
        <f>SUM(C280:C291)</f>
        <v>31955835.509999998</v>
      </c>
    </row>
    <row r="279" spans="1:3" s="12" customFormat="1" x14ac:dyDescent="0.25">
      <c r="A279" s="44" t="s">
        <v>4</v>
      </c>
      <c r="B279" s="88"/>
      <c r="C279" s="88"/>
    </row>
    <row r="280" spans="1:3" s="12" customFormat="1" x14ac:dyDescent="0.25">
      <c r="A280" s="150" t="s">
        <v>8</v>
      </c>
      <c r="B280" s="153">
        <v>15334101.380000001</v>
      </c>
      <c r="C280" s="153">
        <v>2606616.23</v>
      </c>
    </row>
    <row r="281" spans="1:3" s="12" customFormat="1" x14ac:dyDescent="0.25">
      <c r="A281" s="150" t="s">
        <v>9</v>
      </c>
      <c r="B281" s="153">
        <v>4630898.62</v>
      </c>
      <c r="C281" s="153">
        <v>632867.06000000006</v>
      </c>
    </row>
    <row r="282" spans="1:3" s="12" customFormat="1" x14ac:dyDescent="0.25">
      <c r="A282" s="150" t="s">
        <v>10</v>
      </c>
      <c r="B282" s="153">
        <v>70912</v>
      </c>
      <c r="C282" s="153">
        <v>13923.78</v>
      </c>
    </row>
    <row r="283" spans="1:3" s="12" customFormat="1" x14ac:dyDescent="0.25">
      <c r="A283" s="150" t="s">
        <v>44</v>
      </c>
      <c r="B283" s="153">
        <v>42000</v>
      </c>
      <c r="C283" s="153"/>
    </row>
    <row r="284" spans="1:3" s="12" customFormat="1" x14ac:dyDescent="0.25">
      <c r="A284" s="150" t="s">
        <v>15</v>
      </c>
      <c r="B284" s="153">
        <v>201618.5</v>
      </c>
      <c r="C284" s="153">
        <v>49793.09</v>
      </c>
    </row>
    <row r="285" spans="1:3" s="12" customFormat="1" x14ac:dyDescent="0.25">
      <c r="A285" s="150" t="s">
        <v>11</v>
      </c>
      <c r="B285" s="153">
        <v>1507000</v>
      </c>
      <c r="C285" s="153">
        <v>27150</v>
      </c>
    </row>
    <row r="286" spans="1:3" s="12" customFormat="1" x14ac:dyDescent="0.25">
      <c r="A286" s="150" t="s">
        <v>12</v>
      </c>
      <c r="B286" s="153">
        <v>24977473.100000001</v>
      </c>
      <c r="C286" s="153">
        <v>3722096.85</v>
      </c>
    </row>
    <row r="287" spans="1:3" s="12" customFormat="1" x14ac:dyDescent="0.25">
      <c r="A287" s="151" t="s">
        <v>5</v>
      </c>
      <c r="B287" s="153">
        <v>24677596.399999999</v>
      </c>
      <c r="C287" s="153">
        <v>24582782</v>
      </c>
    </row>
    <row r="288" spans="1:3" s="12" customFormat="1" ht="25.5" x14ac:dyDescent="0.25">
      <c r="A288" s="151" t="s">
        <v>6</v>
      </c>
      <c r="B288" s="153">
        <v>1910000</v>
      </c>
      <c r="C288" s="153"/>
    </row>
    <row r="289" spans="1:3" s="12" customFormat="1" ht="25.5" x14ac:dyDescent="0.25">
      <c r="A289" s="151" t="s">
        <v>7</v>
      </c>
      <c r="B289" s="153">
        <v>1581400</v>
      </c>
      <c r="C289" s="153">
        <v>317606.5</v>
      </c>
    </row>
    <row r="290" spans="1:3" s="12" customFormat="1" x14ac:dyDescent="0.25">
      <c r="A290" s="152" t="s">
        <v>47</v>
      </c>
      <c r="B290" s="153">
        <v>32000</v>
      </c>
      <c r="C290" s="153">
        <v>3000</v>
      </c>
    </row>
    <row r="291" spans="1:3" s="12" customFormat="1" x14ac:dyDescent="0.25">
      <c r="A291" s="14"/>
      <c r="B291" s="89"/>
      <c r="C291" s="89"/>
    </row>
    <row r="292" spans="1:3" s="12" customFormat="1" x14ac:dyDescent="0.25">
      <c r="A292" s="3" t="s">
        <v>46</v>
      </c>
      <c r="B292" s="43">
        <f>SUM(B294:B304)</f>
        <v>9150200</v>
      </c>
      <c r="C292" s="43">
        <f>SUM(C294:C304)</f>
        <v>1160853.86986</v>
      </c>
    </row>
    <row r="293" spans="1:3" s="12" customFormat="1" x14ac:dyDescent="0.25">
      <c r="A293" s="10" t="s">
        <v>4</v>
      </c>
      <c r="B293" s="50"/>
      <c r="C293" s="50"/>
    </row>
    <row r="294" spans="1:3" s="12" customFormat="1" x14ac:dyDescent="0.25">
      <c r="A294" s="13" t="s">
        <v>8</v>
      </c>
      <c r="B294" s="51">
        <v>3288479</v>
      </c>
      <c r="C294" s="51">
        <v>974123.75</v>
      </c>
    </row>
    <row r="295" spans="1:3" s="12" customFormat="1" x14ac:dyDescent="0.25">
      <c r="A295" s="13" t="s">
        <v>47</v>
      </c>
      <c r="B295" s="51">
        <v>60000</v>
      </c>
      <c r="C295" s="51"/>
    </row>
    <row r="296" spans="1:3" s="12" customFormat="1" x14ac:dyDescent="0.25">
      <c r="A296" s="13" t="s">
        <v>9</v>
      </c>
      <c r="B296" s="51">
        <v>993121</v>
      </c>
      <c r="C296" s="51">
        <v>132916.21986000001</v>
      </c>
    </row>
    <row r="297" spans="1:3" s="12" customFormat="1" x14ac:dyDescent="0.25">
      <c r="A297" s="13" t="s">
        <v>10</v>
      </c>
      <c r="B297" s="51">
        <v>60000</v>
      </c>
      <c r="C297" s="51">
        <v>9000</v>
      </c>
    </row>
    <row r="298" spans="1:3" s="12" customFormat="1" x14ac:dyDescent="0.25">
      <c r="A298" s="13" t="s">
        <v>44</v>
      </c>
      <c r="B298" s="51">
        <v>40000</v>
      </c>
      <c r="C298" s="51"/>
    </row>
    <row r="299" spans="1:3" s="12" customFormat="1" x14ac:dyDescent="0.25">
      <c r="A299" s="13" t="s">
        <v>15</v>
      </c>
      <c r="B299" s="51">
        <v>110000</v>
      </c>
      <c r="C299" s="51"/>
    </row>
    <row r="300" spans="1:3" s="12" customFormat="1" x14ac:dyDescent="0.25">
      <c r="A300" s="13" t="s">
        <v>11</v>
      </c>
      <c r="B300" s="51">
        <v>380000</v>
      </c>
      <c r="C300" s="51"/>
    </row>
    <row r="301" spans="1:3" s="12" customFormat="1" x14ac:dyDescent="0.25">
      <c r="A301" s="13" t="s">
        <v>12</v>
      </c>
      <c r="B301" s="51">
        <v>1324000</v>
      </c>
      <c r="C301" s="51">
        <v>37813.9</v>
      </c>
    </row>
    <row r="302" spans="1:3" s="12" customFormat="1" x14ac:dyDescent="0.25">
      <c r="A302" s="10" t="s">
        <v>5</v>
      </c>
      <c r="B302" s="51"/>
      <c r="C302" s="51"/>
    </row>
    <row r="303" spans="1:3" s="12" customFormat="1" ht="25.5" x14ac:dyDescent="0.25">
      <c r="A303" s="10" t="s">
        <v>6</v>
      </c>
      <c r="B303" s="51">
        <v>2626500</v>
      </c>
      <c r="C303" s="51">
        <v>7000</v>
      </c>
    </row>
    <row r="304" spans="1:3" s="12" customFormat="1" ht="25.5" x14ac:dyDescent="0.25">
      <c r="A304" s="10" t="s">
        <v>7</v>
      </c>
      <c r="B304" s="51">
        <v>268100</v>
      </c>
      <c r="C304" s="51"/>
    </row>
    <row r="305" spans="1:3" s="12" customFormat="1" x14ac:dyDescent="0.25">
      <c r="A305" s="52"/>
      <c r="B305" s="53"/>
      <c r="C305" s="53"/>
    </row>
    <row r="306" spans="1:3" s="12" customFormat="1" x14ac:dyDescent="0.25">
      <c r="A306" s="29" t="s">
        <v>48</v>
      </c>
      <c r="B306" s="43">
        <f>SUM(B308:B318)</f>
        <v>13974200</v>
      </c>
      <c r="C306" s="43">
        <f>SUM(C308:C318)</f>
        <v>2659706.7899999996</v>
      </c>
    </row>
    <row r="307" spans="1:3" s="12" customFormat="1" x14ac:dyDescent="0.25">
      <c r="A307" s="55" t="s">
        <v>4</v>
      </c>
      <c r="B307" s="90"/>
      <c r="C307" s="90"/>
    </row>
    <row r="308" spans="1:3" s="12" customFormat="1" x14ac:dyDescent="0.25">
      <c r="A308" s="56" t="s">
        <v>8</v>
      </c>
      <c r="B308" s="51">
        <v>6248200</v>
      </c>
      <c r="C308" s="51">
        <v>1631909.57</v>
      </c>
    </row>
    <row r="309" spans="1:3" s="12" customFormat="1" x14ac:dyDescent="0.25">
      <c r="A309" s="13" t="s">
        <v>47</v>
      </c>
      <c r="B309" s="51">
        <v>423000</v>
      </c>
      <c r="C309" s="51">
        <v>23600</v>
      </c>
    </row>
    <row r="310" spans="1:3" s="12" customFormat="1" x14ac:dyDescent="0.25">
      <c r="A310" s="13" t="s">
        <v>9</v>
      </c>
      <c r="B310" s="51">
        <v>1886800</v>
      </c>
      <c r="C310" s="51">
        <v>473080.51</v>
      </c>
    </row>
    <row r="311" spans="1:3" s="12" customFormat="1" x14ac:dyDescent="0.25">
      <c r="A311" s="13" t="s">
        <v>10</v>
      </c>
      <c r="B311" s="51">
        <v>81680</v>
      </c>
      <c r="C311" s="51">
        <v>13422.26</v>
      </c>
    </row>
    <row r="312" spans="1:3" s="12" customFormat="1" x14ac:dyDescent="0.25">
      <c r="A312" s="13" t="s">
        <v>44</v>
      </c>
      <c r="B312" s="51"/>
      <c r="C312" s="51"/>
    </row>
    <row r="313" spans="1:3" s="12" customFormat="1" x14ac:dyDescent="0.25">
      <c r="A313" s="13" t="s">
        <v>15</v>
      </c>
      <c r="B313" s="51">
        <v>600000</v>
      </c>
      <c r="C313" s="51">
        <v>119952.34</v>
      </c>
    </row>
    <row r="314" spans="1:3" s="12" customFormat="1" x14ac:dyDescent="0.25">
      <c r="A314" s="13" t="s">
        <v>11</v>
      </c>
      <c r="B314" s="51">
        <v>1450000</v>
      </c>
      <c r="C314" s="51">
        <v>19092.310000000001</v>
      </c>
    </row>
    <row r="315" spans="1:3" s="12" customFormat="1" x14ac:dyDescent="0.25">
      <c r="A315" s="57" t="s">
        <v>12</v>
      </c>
      <c r="B315" s="51">
        <v>375000</v>
      </c>
      <c r="C315" s="51">
        <v>94618</v>
      </c>
    </row>
    <row r="316" spans="1:3" s="12" customFormat="1" x14ac:dyDescent="0.25">
      <c r="A316" s="10" t="s">
        <v>5</v>
      </c>
      <c r="B316" s="51">
        <v>5380</v>
      </c>
      <c r="C316" s="51">
        <v>793</v>
      </c>
    </row>
    <row r="317" spans="1:3" s="12" customFormat="1" ht="25.5" x14ac:dyDescent="0.25">
      <c r="A317" s="10" t="s">
        <v>6</v>
      </c>
      <c r="B317" s="51">
        <v>1762000</v>
      </c>
      <c r="C317" s="51">
        <v>29967</v>
      </c>
    </row>
    <row r="318" spans="1:3" s="12" customFormat="1" ht="25.5" x14ac:dyDescent="0.25">
      <c r="A318" s="10" t="s">
        <v>7</v>
      </c>
      <c r="B318" s="51">
        <v>1142140</v>
      </c>
      <c r="C318" s="51">
        <v>253271.8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view="pageBreakPreview" topLeftCell="A286" zoomScale="60" zoomScaleNormal="100" workbookViewId="0">
      <selection activeCell="I174" sqref="I174"/>
    </sheetView>
  </sheetViews>
  <sheetFormatPr defaultRowHeight="15" x14ac:dyDescent="0.25"/>
  <cols>
    <col min="1" max="1" width="51.42578125" style="1" customWidth="1"/>
    <col min="2" max="2" width="18.140625" style="1" customWidth="1"/>
    <col min="3" max="3" width="16.140625" style="1" customWidth="1"/>
    <col min="4" max="198" width="9.140625" style="7"/>
    <col min="199" max="199" width="20.140625" style="7" customWidth="1"/>
    <col min="200" max="200" width="4" style="7" customWidth="1"/>
    <col min="201" max="201" width="19.5703125" style="7" customWidth="1"/>
    <col min="202" max="209" width="11" style="7" customWidth="1"/>
    <col min="210" max="454" width="9.140625" style="7"/>
    <col min="455" max="455" width="20.140625" style="7" customWidth="1"/>
    <col min="456" max="456" width="4" style="7" customWidth="1"/>
    <col min="457" max="457" width="19.5703125" style="7" customWidth="1"/>
    <col min="458" max="465" width="11" style="7" customWidth="1"/>
    <col min="466" max="710" width="9.140625" style="7"/>
    <col min="711" max="711" width="20.140625" style="7" customWidth="1"/>
    <col min="712" max="712" width="4" style="7" customWidth="1"/>
    <col min="713" max="713" width="19.5703125" style="7" customWidth="1"/>
    <col min="714" max="721" width="11" style="7" customWidth="1"/>
    <col min="722" max="966" width="9.140625" style="7"/>
    <col min="967" max="967" width="20.140625" style="7" customWidth="1"/>
    <col min="968" max="968" width="4" style="7" customWidth="1"/>
    <col min="969" max="969" width="19.5703125" style="7" customWidth="1"/>
    <col min="970" max="977" width="11" style="7" customWidth="1"/>
    <col min="978" max="1222" width="9.140625" style="7"/>
    <col min="1223" max="1223" width="20.140625" style="7" customWidth="1"/>
    <col min="1224" max="1224" width="4" style="7" customWidth="1"/>
    <col min="1225" max="1225" width="19.5703125" style="7" customWidth="1"/>
    <col min="1226" max="1233" width="11" style="7" customWidth="1"/>
    <col min="1234" max="1478" width="9.140625" style="7"/>
    <col min="1479" max="1479" width="20.140625" style="7" customWidth="1"/>
    <col min="1480" max="1480" width="4" style="7" customWidth="1"/>
    <col min="1481" max="1481" width="19.5703125" style="7" customWidth="1"/>
    <col min="1482" max="1489" width="11" style="7" customWidth="1"/>
    <col min="1490" max="1734" width="9.140625" style="7"/>
    <col min="1735" max="1735" width="20.140625" style="7" customWidth="1"/>
    <col min="1736" max="1736" width="4" style="7" customWidth="1"/>
    <col min="1737" max="1737" width="19.5703125" style="7" customWidth="1"/>
    <col min="1738" max="1745" width="11" style="7" customWidth="1"/>
    <col min="1746" max="1990" width="9.140625" style="7"/>
    <col min="1991" max="1991" width="20.140625" style="7" customWidth="1"/>
    <col min="1992" max="1992" width="4" style="7" customWidth="1"/>
    <col min="1993" max="1993" width="19.5703125" style="7" customWidth="1"/>
    <col min="1994" max="2001" width="11" style="7" customWidth="1"/>
    <col min="2002" max="2246" width="9.140625" style="7"/>
    <col min="2247" max="2247" width="20.140625" style="7" customWidth="1"/>
    <col min="2248" max="2248" width="4" style="7" customWidth="1"/>
    <col min="2249" max="2249" width="19.5703125" style="7" customWidth="1"/>
    <col min="2250" max="2257" width="11" style="7" customWidth="1"/>
    <col min="2258" max="2502" width="9.140625" style="7"/>
    <col min="2503" max="2503" width="20.140625" style="7" customWidth="1"/>
    <col min="2504" max="2504" width="4" style="7" customWidth="1"/>
    <col min="2505" max="2505" width="19.5703125" style="7" customWidth="1"/>
    <col min="2506" max="2513" width="11" style="7" customWidth="1"/>
    <col min="2514" max="2758" width="9.140625" style="7"/>
    <col min="2759" max="2759" width="20.140625" style="7" customWidth="1"/>
    <col min="2760" max="2760" width="4" style="7" customWidth="1"/>
    <col min="2761" max="2761" width="19.5703125" style="7" customWidth="1"/>
    <col min="2762" max="2769" width="11" style="7" customWidth="1"/>
    <col min="2770" max="3014" width="9.140625" style="7"/>
    <col min="3015" max="3015" width="20.140625" style="7" customWidth="1"/>
    <col min="3016" max="3016" width="4" style="7" customWidth="1"/>
    <col min="3017" max="3017" width="19.5703125" style="7" customWidth="1"/>
    <col min="3018" max="3025" width="11" style="7" customWidth="1"/>
    <col min="3026" max="3270" width="9.140625" style="7"/>
    <col min="3271" max="3271" width="20.140625" style="7" customWidth="1"/>
    <col min="3272" max="3272" width="4" style="7" customWidth="1"/>
    <col min="3273" max="3273" width="19.5703125" style="7" customWidth="1"/>
    <col min="3274" max="3281" width="11" style="7" customWidth="1"/>
    <col min="3282" max="3526" width="9.140625" style="7"/>
    <col min="3527" max="3527" width="20.140625" style="7" customWidth="1"/>
    <col min="3528" max="3528" width="4" style="7" customWidth="1"/>
    <col min="3529" max="3529" width="19.5703125" style="7" customWidth="1"/>
    <col min="3530" max="3537" width="11" style="7" customWidth="1"/>
    <col min="3538" max="3782" width="9.140625" style="7"/>
    <col min="3783" max="3783" width="20.140625" style="7" customWidth="1"/>
    <col min="3784" max="3784" width="4" style="7" customWidth="1"/>
    <col min="3785" max="3785" width="19.5703125" style="7" customWidth="1"/>
    <col min="3786" max="3793" width="11" style="7" customWidth="1"/>
    <col min="3794" max="4038" width="9.140625" style="7"/>
    <col min="4039" max="4039" width="20.140625" style="7" customWidth="1"/>
    <col min="4040" max="4040" width="4" style="7" customWidth="1"/>
    <col min="4041" max="4041" width="19.5703125" style="7" customWidth="1"/>
    <col min="4042" max="4049" width="11" style="7" customWidth="1"/>
    <col min="4050" max="4294" width="9.140625" style="7"/>
    <col min="4295" max="4295" width="20.140625" style="7" customWidth="1"/>
    <col min="4296" max="4296" width="4" style="7" customWidth="1"/>
    <col min="4297" max="4297" width="19.5703125" style="7" customWidth="1"/>
    <col min="4298" max="4305" width="11" style="7" customWidth="1"/>
    <col min="4306" max="4550" width="9.140625" style="7"/>
    <col min="4551" max="4551" width="20.140625" style="7" customWidth="1"/>
    <col min="4552" max="4552" width="4" style="7" customWidth="1"/>
    <col min="4553" max="4553" width="19.5703125" style="7" customWidth="1"/>
    <col min="4554" max="4561" width="11" style="7" customWidth="1"/>
    <col min="4562" max="4806" width="9.140625" style="7"/>
    <col min="4807" max="4807" width="20.140625" style="7" customWidth="1"/>
    <col min="4808" max="4808" width="4" style="7" customWidth="1"/>
    <col min="4809" max="4809" width="19.5703125" style="7" customWidth="1"/>
    <col min="4810" max="4817" width="11" style="7" customWidth="1"/>
    <col min="4818" max="5062" width="9.140625" style="7"/>
    <col min="5063" max="5063" width="20.140625" style="7" customWidth="1"/>
    <col min="5064" max="5064" width="4" style="7" customWidth="1"/>
    <col min="5065" max="5065" width="19.5703125" style="7" customWidth="1"/>
    <col min="5066" max="5073" width="11" style="7" customWidth="1"/>
    <col min="5074" max="5318" width="9.140625" style="7"/>
    <col min="5319" max="5319" width="20.140625" style="7" customWidth="1"/>
    <col min="5320" max="5320" width="4" style="7" customWidth="1"/>
    <col min="5321" max="5321" width="19.5703125" style="7" customWidth="1"/>
    <col min="5322" max="5329" width="11" style="7" customWidth="1"/>
    <col min="5330" max="5574" width="9.140625" style="7"/>
    <col min="5575" max="5575" width="20.140625" style="7" customWidth="1"/>
    <col min="5576" max="5576" width="4" style="7" customWidth="1"/>
    <col min="5577" max="5577" width="19.5703125" style="7" customWidth="1"/>
    <col min="5578" max="5585" width="11" style="7" customWidth="1"/>
    <col min="5586" max="5830" width="9.140625" style="7"/>
    <col min="5831" max="5831" width="20.140625" style="7" customWidth="1"/>
    <col min="5832" max="5832" width="4" style="7" customWidth="1"/>
    <col min="5833" max="5833" width="19.5703125" style="7" customWidth="1"/>
    <col min="5834" max="5841" width="11" style="7" customWidth="1"/>
    <col min="5842" max="6086" width="9.140625" style="7"/>
    <col min="6087" max="6087" width="20.140625" style="7" customWidth="1"/>
    <col min="6088" max="6088" width="4" style="7" customWidth="1"/>
    <col min="6089" max="6089" width="19.5703125" style="7" customWidth="1"/>
    <col min="6090" max="6097" width="11" style="7" customWidth="1"/>
    <col min="6098" max="6342" width="9.140625" style="7"/>
    <col min="6343" max="6343" width="20.140625" style="7" customWidth="1"/>
    <col min="6344" max="6344" width="4" style="7" customWidth="1"/>
    <col min="6345" max="6345" width="19.5703125" style="7" customWidth="1"/>
    <col min="6346" max="6353" width="11" style="7" customWidth="1"/>
    <col min="6354" max="6598" width="9.140625" style="7"/>
    <col min="6599" max="6599" width="20.140625" style="7" customWidth="1"/>
    <col min="6600" max="6600" width="4" style="7" customWidth="1"/>
    <col min="6601" max="6601" width="19.5703125" style="7" customWidth="1"/>
    <col min="6602" max="6609" width="11" style="7" customWidth="1"/>
    <col min="6610" max="6854" width="9.140625" style="7"/>
    <col min="6855" max="6855" width="20.140625" style="7" customWidth="1"/>
    <col min="6856" max="6856" width="4" style="7" customWidth="1"/>
    <col min="6857" max="6857" width="19.5703125" style="7" customWidth="1"/>
    <col min="6858" max="6865" width="11" style="7" customWidth="1"/>
    <col min="6866" max="7110" width="9.140625" style="7"/>
    <col min="7111" max="7111" width="20.140625" style="7" customWidth="1"/>
    <col min="7112" max="7112" width="4" style="7" customWidth="1"/>
    <col min="7113" max="7113" width="19.5703125" style="7" customWidth="1"/>
    <col min="7114" max="7121" width="11" style="7" customWidth="1"/>
    <col min="7122" max="7366" width="9.140625" style="7"/>
    <col min="7367" max="7367" width="20.140625" style="7" customWidth="1"/>
    <col min="7368" max="7368" width="4" style="7" customWidth="1"/>
    <col min="7369" max="7369" width="19.5703125" style="7" customWidth="1"/>
    <col min="7370" max="7377" width="11" style="7" customWidth="1"/>
    <col min="7378" max="7622" width="9.140625" style="7"/>
    <col min="7623" max="7623" width="20.140625" style="7" customWidth="1"/>
    <col min="7624" max="7624" width="4" style="7" customWidth="1"/>
    <col min="7625" max="7625" width="19.5703125" style="7" customWidth="1"/>
    <col min="7626" max="7633" width="11" style="7" customWidth="1"/>
    <col min="7634" max="7878" width="9.140625" style="7"/>
    <col min="7879" max="7879" width="20.140625" style="7" customWidth="1"/>
    <col min="7880" max="7880" width="4" style="7" customWidth="1"/>
    <col min="7881" max="7881" width="19.5703125" style="7" customWidth="1"/>
    <col min="7882" max="7889" width="11" style="7" customWidth="1"/>
    <col min="7890" max="8134" width="9.140625" style="7"/>
    <col min="8135" max="8135" width="20.140625" style="7" customWidth="1"/>
    <col min="8136" max="8136" width="4" style="7" customWidth="1"/>
    <col min="8137" max="8137" width="19.5703125" style="7" customWidth="1"/>
    <col min="8138" max="8145" width="11" style="7" customWidth="1"/>
    <col min="8146" max="8390" width="9.140625" style="7"/>
    <col min="8391" max="8391" width="20.140625" style="7" customWidth="1"/>
    <col min="8392" max="8392" width="4" style="7" customWidth="1"/>
    <col min="8393" max="8393" width="19.5703125" style="7" customWidth="1"/>
    <col min="8394" max="8401" width="11" style="7" customWidth="1"/>
    <col min="8402" max="8646" width="9.140625" style="7"/>
    <col min="8647" max="8647" width="20.140625" style="7" customWidth="1"/>
    <col min="8648" max="8648" width="4" style="7" customWidth="1"/>
    <col min="8649" max="8649" width="19.5703125" style="7" customWidth="1"/>
    <col min="8650" max="8657" width="11" style="7" customWidth="1"/>
    <col min="8658" max="8902" width="9.140625" style="7"/>
    <col min="8903" max="8903" width="20.140625" style="7" customWidth="1"/>
    <col min="8904" max="8904" width="4" style="7" customWidth="1"/>
    <col min="8905" max="8905" width="19.5703125" style="7" customWidth="1"/>
    <col min="8906" max="8913" width="11" style="7" customWidth="1"/>
    <col min="8914" max="9158" width="9.140625" style="7"/>
    <col min="9159" max="9159" width="20.140625" style="7" customWidth="1"/>
    <col min="9160" max="9160" width="4" style="7" customWidth="1"/>
    <col min="9161" max="9161" width="19.5703125" style="7" customWidth="1"/>
    <col min="9162" max="9169" width="11" style="7" customWidth="1"/>
    <col min="9170" max="9414" width="9.140625" style="7"/>
    <col min="9415" max="9415" width="20.140625" style="7" customWidth="1"/>
    <col min="9416" max="9416" width="4" style="7" customWidth="1"/>
    <col min="9417" max="9417" width="19.5703125" style="7" customWidth="1"/>
    <col min="9418" max="9425" width="11" style="7" customWidth="1"/>
    <col min="9426" max="9670" width="9.140625" style="7"/>
    <col min="9671" max="9671" width="20.140625" style="7" customWidth="1"/>
    <col min="9672" max="9672" width="4" style="7" customWidth="1"/>
    <col min="9673" max="9673" width="19.5703125" style="7" customWidth="1"/>
    <col min="9674" max="9681" width="11" style="7" customWidth="1"/>
    <col min="9682" max="9926" width="9.140625" style="7"/>
    <col min="9927" max="9927" width="20.140625" style="7" customWidth="1"/>
    <col min="9928" max="9928" width="4" style="7" customWidth="1"/>
    <col min="9929" max="9929" width="19.5703125" style="7" customWidth="1"/>
    <col min="9930" max="9937" width="11" style="7" customWidth="1"/>
    <col min="9938" max="10182" width="9.140625" style="7"/>
    <col min="10183" max="10183" width="20.140625" style="7" customWidth="1"/>
    <col min="10184" max="10184" width="4" style="7" customWidth="1"/>
    <col min="10185" max="10185" width="19.5703125" style="7" customWidth="1"/>
    <col min="10186" max="10193" width="11" style="7" customWidth="1"/>
    <col min="10194" max="10438" width="9.140625" style="7"/>
    <col min="10439" max="10439" width="20.140625" style="7" customWidth="1"/>
    <col min="10440" max="10440" width="4" style="7" customWidth="1"/>
    <col min="10441" max="10441" width="19.5703125" style="7" customWidth="1"/>
    <col min="10442" max="10449" width="11" style="7" customWidth="1"/>
    <col min="10450" max="10694" width="9.140625" style="7"/>
    <col min="10695" max="10695" width="20.140625" style="7" customWidth="1"/>
    <col min="10696" max="10696" width="4" style="7" customWidth="1"/>
    <col min="10697" max="10697" width="19.5703125" style="7" customWidth="1"/>
    <col min="10698" max="10705" width="11" style="7" customWidth="1"/>
    <col min="10706" max="10950" width="9.140625" style="7"/>
    <col min="10951" max="10951" width="20.140625" style="7" customWidth="1"/>
    <col min="10952" max="10952" width="4" style="7" customWidth="1"/>
    <col min="10953" max="10953" width="19.5703125" style="7" customWidth="1"/>
    <col min="10954" max="10961" width="11" style="7" customWidth="1"/>
    <col min="10962" max="11206" width="9.140625" style="7"/>
    <col min="11207" max="11207" width="20.140625" style="7" customWidth="1"/>
    <col min="11208" max="11208" width="4" style="7" customWidth="1"/>
    <col min="11209" max="11209" width="19.5703125" style="7" customWidth="1"/>
    <col min="11210" max="11217" width="11" style="7" customWidth="1"/>
    <col min="11218" max="11462" width="9.140625" style="7"/>
    <col min="11463" max="11463" width="20.140625" style="7" customWidth="1"/>
    <col min="11464" max="11464" width="4" style="7" customWidth="1"/>
    <col min="11465" max="11465" width="19.5703125" style="7" customWidth="1"/>
    <col min="11466" max="11473" width="11" style="7" customWidth="1"/>
    <col min="11474" max="11718" width="9.140625" style="7"/>
    <col min="11719" max="11719" width="20.140625" style="7" customWidth="1"/>
    <col min="11720" max="11720" width="4" style="7" customWidth="1"/>
    <col min="11721" max="11721" width="19.5703125" style="7" customWidth="1"/>
    <col min="11722" max="11729" width="11" style="7" customWidth="1"/>
    <col min="11730" max="11974" width="9.140625" style="7"/>
    <col min="11975" max="11975" width="20.140625" style="7" customWidth="1"/>
    <col min="11976" max="11976" width="4" style="7" customWidth="1"/>
    <col min="11977" max="11977" width="19.5703125" style="7" customWidth="1"/>
    <col min="11978" max="11985" width="11" style="7" customWidth="1"/>
    <col min="11986" max="12230" width="9.140625" style="7"/>
    <col min="12231" max="12231" width="20.140625" style="7" customWidth="1"/>
    <col min="12232" max="12232" width="4" style="7" customWidth="1"/>
    <col min="12233" max="12233" width="19.5703125" style="7" customWidth="1"/>
    <col min="12234" max="12241" width="11" style="7" customWidth="1"/>
    <col min="12242" max="12486" width="9.140625" style="7"/>
    <col min="12487" max="12487" width="20.140625" style="7" customWidth="1"/>
    <col min="12488" max="12488" width="4" style="7" customWidth="1"/>
    <col min="12489" max="12489" width="19.5703125" style="7" customWidth="1"/>
    <col min="12490" max="12497" width="11" style="7" customWidth="1"/>
    <col min="12498" max="12742" width="9.140625" style="7"/>
    <col min="12743" max="12743" width="20.140625" style="7" customWidth="1"/>
    <col min="12744" max="12744" width="4" style="7" customWidth="1"/>
    <col min="12745" max="12745" width="19.5703125" style="7" customWidth="1"/>
    <col min="12746" max="12753" width="11" style="7" customWidth="1"/>
    <col min="12754" max="12998" width="9.140625" style="7"/>
    <col min="12999" max="12999" width="20.140625" style="7" customWidth="1"/>
    <col min="13000" max="13000" width="4" style="7" customWidth="1"/>
    <col min="13001" max="13001" width="19.5703125" style="7" customWidth="1"/>
    <col min="13002" max="13009" width="11" style="7" customWidth="1"/>
    <col min="13010" max="13254" width="9.140625" style="7"/>
    <col min="13255" max="13255" width="20.140625" style="7" customWidth="1"/>
    <col min="13256" max="13256" width="4" style="7" customWidth="1"/>
    <col min="13257" max="13257" width="19.5703125" style="7" customWidth="1"/>
    <col min="13258" max="13265" width="11" style="7" customWidth="1"/>
    <col min="13266" max="13510" width="9.140625" style="7"/>
    <col min="13511" max="13511" width="20.140625" style="7" customWidth="1"/>
    <col min="13512" max="13512" width="4" style="7" customWidth="1"/>
    <col min="13513" max="13513" width="19.5703125" style="7" customWidth="1"/>
    <col min="13514" max="13521" width="11" style="7" customWidth="1"/>
    <col min="13522" max="13766" width="9.140625" style="7"/>
    <col min="13767" max="13767" width="20.140625" style="7" customWidth="1"/>
    <col min="13768" max="13768" width="4" style="7" customWidth="1"/>
    <col min="13769" max="13769" width="19.5703125" style="7" customWidth="1"/>
    <col min="13770" max="13777" width="11" style="7" customWidth="1"/>
    <col min="13778" max="14022" width="9.140625" style="7"/>
    <col min="14023" max="14023" width="20.140625" style="7" customWidth="1"/>
    <col min="14024" max="14024" width="4" style="7" customWidth="1"/>
    <col min="14025" max="14025" width="19.5703125" style="7" customWidth="1"/>
    <col min="14026" max="14033" width="11" style="7" customWidth="1"/>
    <col min="14034" max="14278" width="9.140625" style="7"/>
    <col min="14279" max="14279" width="20.140625" style="7" customWidth="1"/>
    <col min="14280" max="14280" width="4" style="7" customWidth="1"/>
    <col min="14281" max="14281" width="19.5703125" style="7" customWidth="1"/>
    <col min="14282" max="14289" width="11" style="7" customWidth="1"/>
    <col min="14290" max="14534" width="9.140625" style="7"/>
    <col min="14535" max="14535" width="20.140625" style="7" customWidth="1"/>
    <col min="14536" max="14536" width="4" style="7" customWidth="1"/>
    <col min="14537" max="14537" width="19.5703125" style="7" customWidth="1"/>
    <col min="14538" max="14545" width="11" style="7" customWidth="1"/>
    <col min="14546" max="14790" width="9.140625" style="7"/>
    <col min="14791" max="14791" width="20.140625" style="7" customWidth="1"/>
    <col min="14792" max="14792" width="4" style="7" customWidth="1"/>
    <col min="14793" max="14793" width="19.5703125" style="7" customWidth="1"/>
    <col min="14794" max="14801" width="11" style="7" customWidth="1"/>
    <col min="14802" max="15046" width="9.140625" style="7"/>
    <col min="15047" max="15047" width="20.140625" style="7" customWidth="1"/>
    <col min="15048" max="15048" width="4" style="7" customWidth="1"/>
    <col min="15049" max="15049" width="19.5703125" style="7" customWidth="1"/>
    <col min="15050" max="15057" width="11" style="7" customWidth="1"/>
    <col min="15058" max="15302" width="9.140625" style="7"/>
    <col min="15303" max="15303" width="20.140625" style="7" customWidth="1"/>
    <col min="15304" max="15304" width="4" style="7" customWidth="1"/>
    <col min="15305" max="15305" width="19.5703125" style="7" customWidth="1"/>
    <col min="15306" max="15313" width="11" style="7" customWidth="1"/>
    <col min="15314" max="15558" width="9.140625" style="7"/>
    <col min="15559" max="15559" width="20.140625" style="7" customWidth="1"/>
    <col min="15560" max="15560" width="4" style="7" customWidth="1"/>
    <col min="15561" max="15561" width="19.5703125" style="7" customWidth="1"/>
    <col min="15562" max="15569" width="11" style="7" customWidth="1"/>
    <col min="15570" max="15814" width="9.140625" style="7"/>
    <col min="15815" max="15815" width="20.140625" style="7" customWidth="1"/>
    <col min="15816" max="15816" width="4" style="7" customWidth="1"/>
    <col min="15817" max="15817" width="19.5703125" style="7" customWidth="1"/>
    <col min="15818" max="15825" width="11" style="7" customWidth="1"/>
    <col min="15826" max="16070" width="9.140625" style="7"/>
    <col min="16071" max="16071" width="20.140625" style="7" customWidth="1"/>
    <col min="16072" max="16072" width="4" style="7" customWidth="1"/>
    <col min="16073" max="16073" width="19.5703125" style="7" customWidth="1"/>
    <col min="16074" max="16081" width="11" style="7" customWidth="1"/>
    <col min="16082" max="16384" width="9.140625" style="7"/>
  </cols>
  <sheetData>
    <row r="1" spans="1:3" ht="30" customHeight="1" x14ac:dyDescent="0.25">
      <c r="A1" s="641" t="s">
        <v>60</v>
      </c>
      <c r="B1" s="641"/>
      <c r="C1" s="641"/>
    </row>
    <row r="2" spans="1:3" ht="56.25" customHeight="1" x14ac:dyDescent="0.25">
      <c r="A2" s="642" t="s">
        <v>51</v>
      </c>
      <c r="B2" s="642"/>
      <c r="C2" s="642"/>
    </row>
    <row r="3" spans="1:3" ht="15.75" customHeight="1" x14ac:dyDescent="0.25">
      <c r="A3" s="2" t="s">
        <v>0</v>
      </c>
      <c r="B3" s="2" t="s">
        <v>2</v>
      </c>
      <c r="C3" s="2" t="s">
        <v>3</v>
      </c>
    </row>
    <row r="4" spans="1:3" x14ac:dyDescent="0.25">
      <c r="A4" s="2" t="s">
        <v>1</v>
      </c>
      <c r="B4" s="2">
        <v>2</v>
      </c>
      <c r="C4" s="2">
        <v>3</v>
      </c>
    </row>
    <row r="5" spans="1:3" s="9" customFormat="1" x14ac:dyDescent="0.25">
      <c r="A5" s="3" t="s">
        <v>17</v>
      </c>
      <c r="B5" s="108">
        <f>SUM(B7:B18)</f>
        <v>43681600</v>
      </c>
      <c r="C5" s="108">
        <f>SUM(C7:C18)</f>
        <v>11856759.460000001</v>
      </c>
    </row>
    <row r="6" spans="1:3" s="12" customFormat="1" x14ac:dyDescent="0.25">
      <c r="A6" s="10" t="s">
        <v>4</v>
      </c>
      <c r="B6" s="74"/>
      <c r="C6" s="74"/>
    </row>
    <row r="7" spans="1:3" s="12" customFormat="1" x14ac:dyDescent="0.25">
      <c r="A7" s="13" t="s">
        <v>8</v>
      </c>
      <c r="B7" s="166">
        <v>15900230</v>
      </c>
      <c r="C7" s="166">
        <v>4374879.87</v>
      </c>
    </row>
    <row r="8" spans="1:3" s="12" customFormat="1" x14ac:dyDescent="0.25">
      <c r="A8" s="13" t="s">
        <v>13</v>
      </c>
      <c r="B8" s="166"/>
      <c r="C8" s="166"/>
    </row>
    <row r="9" spans="1:3" s="12" customFormat="1" x14ac:dyDescent="0.25">
      <c r="A9" s="13" t="s">
        <v>9</v>
      </c>
      <c r="B9" s="166">
        <v>4801870</v>
      </c>
      <c r="C9" s="166">
        <v>1299359.26</v>
      </c>
    </row>
    <row r="10" spans="1:3" s="12" customFormat="1" x14ac:dyDescent="0.25">
      <c r="A10" s="13" t="s">
        <v>10</v>
      </c>
      <c r="B10" s="166">
        <v>36190</v>
      </c>
      <c r="C10" s="166">
        <v>9394.0300000000007</v>
      </c>
    </row>
    <row r="11" spans="1:3" s="12" customFormat="1" x14ac:dyDescent="0.25">
      <c r="A11" s="13" t="s">
        <v>15</v>
      </c>
      <c r="B11" s="166">
        <v>208928</v>
      </c>
      <c r="C11" s="166">
        <v>43740.65</v>
      </c>
    </row>
    <row r="12" spans="1:3" s="12" customFormat="1" ht="23.25" x14ac:dyDescent="0.25">
      <c r="A12" s="13" t="s">
        <v>14</v>
      </c>
      <c r="B12" s="166"/>
      <c r="C12" s="166"/>
    </row>
    <row r="13" spans="1:3" s="12" customFormat="1" x14ac:dyDescent="0.25">
      <c r="A13" s="13" t="s">
        <v>16</v>
      </c>
      <c r="B13" s="166">
        <v>0</v>
      </c>
      <c r="C13" s="166">
        <v>0</v>
      </c>
    </row>
    <row r="14" spans="1:3" s="12" customFormat="1" x14ac:dyDescent="0.25">
      <c r="A14" s="13" t="s">
        <v>11</v>
      </c>
      <c r="B14" s="166">
        <v>11498280</v>
      </c>
      <c r="C14" s="166">
        <v>3157365.47</v>
      </c>
    </row>
    <row r="15" spans="1:3" s="12" customFormat="1" x14ac:dyDescent="0.25">
      <c r="A15" s="13" t="s">
        <v>12</v>
      </c>
      <c r="B15" s="166">
        <v>7227093</v>
      </c>
      <c r="C15" s="166">
        <v>1604851.98</v>
      </c>
    </row>
    <row r="16" spans="1:3" s="12" customFormat="1" x14ac:dyDescent="0.25">
      <c r="A16" s="10" t="s">
        <v>5</v>
      </c>
      <c r="B16" s="166">
        <v>40000</v>
      </c>
      <c r="C16" s="166">
        <v>0</v>
      </c>
    </row>
    <row r="17" spans="1:3" s="12" customFormat="1" ht="30" customHeight="1" x14ac:dyDescent="0.25">
      <c r="A17" s="10" t="s">
        <v>6</v>
      </c>
      <c r="B17" s="166">
        <v>550800</v>
      </c>
      <c r="C17" s="166">
        <v>157961</v>
      </c>
    </row>
    <row r="18" spans="1:3" s="12" customFormat="1" ht="25.5" x14ac:dyDescent="0.25">
      <c r="A18" s="10" t="s">
        <v>7</v>
      </c>
      <c r="B18" s="166">
        <v>3418209</v>
      </c>
      <c r="C18" s="166">
        <v>1209207.2</v>
      </c>
    </row>
    <row r="19" spans="1:3" s="12" customFormat="1" x14ac:dyDescent="0.25">
      <c r="A19" s="14"/>
      <c r="B19" s="14"/>
      <c r="C19" s="14"/>
    </row>
    <row r="20" spans="1:3" s="12" customFormat="1" x14ac:dyDescent="0.25">
      <c r="A20" s="15" t="s">
        <v>0</v>
      </c>
      <c r="B20" s="15" t="s">
        <v>2</v>
      </c>
      <c r="C20" s="15" t="s">
        <v>3</v>
      </c>
    </row>
    <row r="21" spans="1:3" s="12" customFormat="1" x14ac:dyDescent="0.25">
      <c r="A21" s="15" t="s">
        <v>1</v>
      </c>
      <c r="B21" s="15">
        <v>2</v>
      </c>
      <c r="C21" s="15">
        <v>3</v>
      </c>
    </row>
    <row r="22" spans="1:3" s="12" customFormat="1" x14ac:dyDescent="0.25">
      <c r="A22" s="3" t="s">
        <v>19</v>
      </c>
      <c r="B22" s="108">
        <f>SUM(B24:B34)</f>
        <v>41618500</v>
      </c>
      <c r="C22" s="108">
        <f>SUM(C24:C34)</f>
        <v>12699386.569999998</v>
      </c>
    </row>
    <row r="23" spans="1:3" s="12" customFormat="1" x14ac:dyDescent="0.25">
      <c r="A23" s="10" t="s">
        <v>4</v>
      </c>
      <c r="B23" s="74"/>
      <c r="C23" s="74"/>
    </row>
    <row r="24" spans="1:3" s="12" customFormat="1" x14ac:dyDescent="0.25">
      <c r="A24" s="13" t="s">
        <v>8</v>
      </c>
      <c r="B24" s="148">
        <v>25479452</v>
      </c>
      <c r="C24" s="148">
        <v>8105612.4199999999</v>
      </c>
    </row>
    <row r="25" spans="1:3" s="12" customFormat="1" x14ac:dyDescent="0.25">
      <c r="A25" s="13" t="s">
        <v>13</v>
      </c>
      <c r="B25" s="148"/>
      <c r="C25" s="148"/>
    </row>
    <row r="26" spans="1:3" s="12" customFormat="1" x14ac:dyDescent="0.25">
      <c r="A26" s="13" t="s">
        <v>9</v>
      </c>
      <c r="B26" s="148">
        <v>7694748</v>
      </c>
      <c r="C26" s="148">
        <v>2718893.81</v>
      </c>
    </row>
    <row r="27" spans="1:3" s="12" customFormat="1" x14ac:dyDescent="0.25">
      <c r="A27" s="13" t="s">
        <v>10</v>
      </c>
      <c r="B27" s="148">
        <v>80600</v>
      </c>
      <c r="C27" s="148">
        <v>25971.62</v>
      </c>
    </row>
    <row r="28" spans="1:3" s="12" customFormat="1" ht="23.25" x14ac:dyDescent="0.25">
      <c r="A28" s="13" t="s">
        <v>14</v>
      </c>
      <c r="B28" s="148">
        <v>200000</v>
      </c>
      <c r="C28" s="148"/>
    </row>
    <row r="29" spans="1:3" s="12" customFormat="1" x14ac:dyDescent="0.25">
      <c r="A29" s="13" t="s">
        <v>18</v>
      </c>
      <c r="B29" s="148">
        <v>380000</v>
      </c>
      <c r="C29" s="148">
        <v>120200.85999999999</v>
      </c>
    </row>
    <row r="30" spans="1:3" s="12" customFormat="1" x14ac:dyDescent="0.25">
      <c r="A30" s="13" t="s">
        <v>11</v>
      </c>
      <c r="B30" s="148">
        <v>130000</v>
      </c>
      <c r="C30" s="148">
        <v>49545</v>
      </c>
    </row>
    <row r="31" spans="1:3" s="12" customFormat="1" x14ac:dyDescent="0.25">
      <c r="A31" s="13" t="s">
        <v>12</v>
      </c>
      <c r="B31" s="148">
        <v>2046100</v>
      </c>
      <c r="C31" s="148">
        <v>474147.6</v>
      </c>
    </row>
    <row r="32" spans="1:3" s="12" customFormat="1" x14ac:dyDescent="0.25">
      <c r="A32" s="10" t="s">
        <v>5</v>
      </c>
      <c r="B32" s="148">
        <v>516000</v>
      </c>
      <c r="C32" s="148">
        <v>105985</v>
      </c>
    </row>
    <row r="33" spans="1:3" s="12" customFormat="1" ht="25.5" x14ac:dyDescent="0.25">
      <c r="A33" s="10" t="s">
        <v>6</v>
      </c>
      <c r="B33" s="148"/>
      <c r="C33" s="148"/>
    </row>
    <row r="34" spans="1:3" s="12" customFormat="1" ht="25.5" x14ac:dyDescent="0.25">
      <c r="A34" s="10" t="s">
        <v>7</v>
      </c>
      <c r="B34" s="148">
        <v>5091600</v>
      </c>
      <c r="C34" s="148">
        <v>1099030.26</v>
      </c>
    </row>
    <row r="35" spans="1:3" s="12" customFormat="1" x14ac:dyDescent="0.25">
      <c r="A35" s="14"/>
      <c r="B35" s="14"/>
      <c r="C35" s="14"/>
    </row>
    <row r="36" spans="1:3" s="12" customFormat="1" x14ac:dyDescent="0.25">
      <c r="A36" s="15" t="s">
        <v>0</v>
      </c>
      <c r="B36" s="15" t="s">
        <v>2</v>
      </c>
      <c r="C36" s="15" t="s">
        <v>3</v>
      </c>
    </row>
    <row r="37" spans="1:3" s="12" customFormat="1" x14ac:dyDescent="0.25">
      <c r="A37" s="15" t="s">
        <v>1</v>
      </c>
      <c r="B37" s="15">
        <v>2</v>
      </c>
      <c r="C37" s="15">
        <v>3</v>
      </c>
    </row>
    <row r="38" spans="1:3" s="12" customFormat="1" x14ac:dyDescent="0.25">
      <c r="A38" s="3" t="s">
        <v>35</v>
      </c>
      <c r="B38" s="8">
        <f>SUM(B40:B50)</f>
        <v>26363500</v>
      </c>
      <c r="C38" s="8">
        <f>SUM(C40:C50)</f>
        <v>6654866.1899999995</v>
      </c>
    </row>
    <row r="39" spans="1:3" s="12" customFormat="1" x14ac:dyDescent="0.25">
      <c r="A39" s="10" t="s">
        <v>4</v>
      </c>
      <c r="B39" s="11"/>
      <c r="C39" s="11"/>
    </row>
    <row r="40" spans="1:3" s="12" customFormat="1" x14ac:dyDescent="0.25">
      <c r="A40" s="13" t="s">
        <v>8</v>
      </c>
      <c r="B40" s="155">
        <v>16804532</v>
      </c>
      <c r="C40" s="155">
        <v>4810820.84</v>
      </c>
    </row>
    <row r="41" spans="1:3" s="12" customFormat="1" x14ac:dyDescent="0.25">
      <c r="A41" s="13" t="s">
        <v>13</v>
      </c>
      <c r="B41" s="155"/>
      <c r="C41" s="155"/>
    </row>
    <row r="42" spans="1:3" s="12" customFormat="1" x14ac:dyDescent="0.25">
      <c r="A42" s="13" t="s">
        <v>9</v>
      </c>
      <c r="B42" s="155">
        <v>5074968</v>
      </c>
      <c r="C42" s="155">
        <v>1436173.04</v>
      </c>
    </row>
    <row r="43" spans="1:3" s="12" customFormat="1" x14ac:dyDescent="0.25">
      <c r="A43" s="13" t="s">
        <v>10</v>
      </c>
      <c r="B43" s="155"/>
      <c r="C43" s="155"/>
    </row>
    <row r="44" spans="1:3" s="12" customFormat="1" ht="23.25" x14ac:dyDescent="0.25">
      <c r="A44" s="13" t="s">
        <v>14</v>
      </c>
      <c r="B44" s="155"/>
      <c r="C44" s="155"/>
    </row>
    <row r="45" spans="1:3" s="12" customFormat="1" x14ac:dyDescent="0.25">
      <c r="A45" s="13" t="s">
        <v>18</v>
      </c>
      <c r="B45" s="155"/>
      <c r="C45" s="155"/>
    </row>
    <row r="46" spans="1:3" s="12" customFormat="1" x14ac:dyDescent="0.25">
      <c r="A46" s="13" t="s">
        <v>11</v>
      </c>
      <c r="B46" s="155">
        <v>250000</v>
      </c>
      <c r="C46" s="155">
        <v>151042.71</v>
      </c>
    </row>
    <row r="47" spans="1:3" s="12" customFormat="1" x14ac:dyDescent="0.25">
      <c r="A47" s="13" t="s">
        <v>12</v>
      </c>
      <c r="B47" s="155">
        <v>0</v>
      </c>
      <c r="C47" s="155">
        <v>0</v>
      </c>
    </row>
    <row r="48" spans="1:3" s="12" customFormat="1" x14ac:dyDescent="0.25">
      <c r="A48" s="10" t="s">
        <v>5</v>
      </c>
      <c r="B48" s="155">
        <v>0</v>
      </c>
      <c r="C48" s="155">
        <v>0</v>
      </c>
    </row>
    <row r="49" spans="1:3" s="12" customFormat="1" ht="25.5" x14ac:dyDescent="0.25">
      <c r="A49" s="10" t="s">
        <v>6</v>
      </c>
      <c r="B49" s="155"/>
      <c r="C49" s="155"/>
    </row>
    <row r="50" spans="1:3" s="12" customFormat="1" ht="25.5" x14ac:dyDescent="0.25">
      <c r="A50" s="10" t="s">
        <v>7</v>
      </c>
      <c r="B50" s="155">
        <v>4234000</v>
      </c>
      <c r="C50" s="155">
        <v>256829.6</v>
      </c>
    </row>
    <row r="51" spans="1:3" s="12" customFormat="1" x14ac:dyDescent="0.25">
      <c r="A51" s="10"/>
      <c r="B51" s="118"/>
      <c r="C51" s="118"/>
    </row>
    <row r="52" spans="1:3" s="12" customFormat="1" x14ac:dyDescent="0.25">
      <c r="A52" s="15" t="s">
        <v>0</v>
      </c>
      <c r="B52" s="15" t="s">
        <v>2</v>
      </c>
      <c r="C52" s="15" t="s">
        <v>3</v>
      </c>
    </row>
    <row r="53" spans="1:3" s="12" customFormat="1" x14ac:dyDescent="0.25">
      <c r="A53" s="15" t="s">
        <v>1</v>
      </c>
      <c r="B53" s="15">
        <v>2</v>
      </c>
      <c r="C53" s="15">
        <v>3</v>
      </c>
    </row>
    <row r="54" spans="1:3" s="12" customFormat="1" x14ac:dyDescent="0.25">
      <c r="A54" s="3" t="s">
        <v>20</v>
      </c>
      <c r="B54" s="108">
        <f>B56+B58+B59+B61+B62+B63+B64+B65+B66+B57+B60</f>
        <v>15363300</v>
      </c>
      <c r="C54" s="108">
        <f>C56+C58+C59+C61+C62+C63+C64+C65+C66+C57+C60</f>
        <v>5170797.9499999993</v>
      </c>
    </row>
    <row r="55" spans="1:3" s="12" customFormat="1" x14ac:dyDescent="0.25">
      <c r="A55" s="10" t="s">
        <v>4</v>
      </c>
      <c r="B55" s="74"/>
      <c r="C55" s="74"/>
    </row>
    <row r="56" spans="1:3" s="12" customFormat="1" x14ac:dyDescent="0.25">
      <c r="A56" s="13" t="s">
        <v>8</v>
      </c>
      <c r="B56" s="148">
        <v>9785637</v>
      </c>
      <c r="C56" s="148">
        <v>3201450.42</v>
      </c>
    </row>
    <row r="57" spans="1:3" s="12" customFormat="1" x14ac:dyDescent="0.25">
      <c r="A57" s="13" t="s">
        <v>13</v>
      </c>
      <c r="B57" s="148">
        <v>0</v>
      </c>
      <c r="C57" s="148">
        <v>0</v>
      </c>
    </row>
    <row r="58" spans="1:3" s="12" customFormat="1" x14ac:dyDescent="0.25">
      <c r="A58" s="13" t="s">
        <v>9</v>
      </c>
      <c r="B58" s="148">
        <v>2955263</v>
      </c>
      <c r="C58" s="148">
        <v>963207.91</v>
      </c>
    </row>
    <row r="59" spans="1:3" s="12" customFormat="1" x14ac:dyDescent="0.25">
      <c r="A59" s="13" t="s">
        <v>10</v>
      </c>
      <c r="B59" s="148">
        <v>14000</v>
      </c>
      <c r="C59" s="148">
        <v>4324.92</v>
      </c>
    </row>
    <row r="60" spans="1:3" s="12" customFormat="1" ht="23.25" x14ac:dyDescent="0.25">
      <c r="A60" s="13" t="s">
        <v>14</v>
      </c>
      <c r="B60" s="148"/>
      <c r="C60" s="148"/>
    </row>
    <row r="61" spans="1:3" s="12" customFormat="1" x14ac:dyDescent="0.25">
      <c r="A61" s="13" t="s">
        <v>21</v>
      </c>
      <c r="B61" s="148">
        <v>42000</v>
      </c>
      <c r="C61" s="148">
        <v>11690.44</v>
      </c>
    </row>
    <row r="62" spans="1:3" s="12" customFormat="1" x14ac:dyDescent="0.25">
      <c r="A62" s="13" t="s">
        <v>11</v>
      </c>
      <c r="B62" s="148">
        <v>15800</v>
      </c>
      <c r="C62" s="148">
        <v>5900</v>
      </c>
    </row>
    <row r="63" spans="1:3" s="12" customFormat="1" x14ac:dyDescent="0.25">
      <c r="A63" s="13" t="s">
        <v>12</v>
      </c>
      <c r="B63" s="148">
        <v>103800</v>
      </c>
      <c r="C63" s="148">
        <v>18479.490000000002</v>
      </c>
    </row>
    <row r="64" spans="1:3" s="12" customFormat="1" x14ac:dyDescent="0.25">
      <c r="A64" s="10" t="s">
        <v>5</v>
      </c>
      <c r="B64" s="148">
        <v>0</v>
      </c>
      <c r="C64" s="148">
        <v>0</v>
      </c>
    </row>
    <row r="65" spans="1:3" s="12" customFormat="1" ht="25.5" x14ac:dyDescent="0.25">
      <c r="A65" s="10" t="s">
        <v>6</v>
      </c>
      <c r="B65" s="148">
        <v>105590</v>
      </c>
      <c r="C65" s="148">
        <v>0</v>
      </c>
    </row>
    <row r="66" spans="1:3" s="12" customFormat="1" ht="25.5" x14ac:dyDescent="0.25">
      <c r="A66" s="10" t="s">
        <v>7</v>
      </c>
      <c r="B66" s="148">
        <v>2341210</v>
      </c>
      <c r="C66" s="148">
        <v>965744.77</v>
      </c>
    </row>
    <row r="67" spans="1:3" s="12" customFormat="1" x14ac:dyDescent="0.25">
      <c r="A67" s="14"/>
      <c r="B67" s="14"/>
      <c r="C67" s="14"/>
    </row>
    <row r="68" spans="1:3" s="12" customFormat="1" x14ac:dyDescent="0.25">
      <c r="A68" s="14"/>
      <c r="B68" s="14"/>
      <c r="C68" s="14"/>
    </row>
    <row r="69" spans="1:3" s="12" customFormat="1" x14ac:dyDescent="0.25">
      <c r="A69" s="15" t="s">
        <v>0</v>
      </c>
      <c r="B69" s="15" t="s">
        <v>2</v>
      </c>
      <c r="C69" s="15" t="s">
        <v>3</v>
      </c>
    </row>
    <row r="70" spans="1:3" s="12" customFormat="1" x14ac:dyDescent="0.25">
      <c r="A70" s="15" t="s">
        <v>1</v>
      </c>
      <c r="B70" s="15">
        <v>2</v>
      </c>
      <c r="C70" s="15">
        <v>3</v>
      </c>
    </row>
    <row r="71" spans="1:3" s="12" customFormat="1" x14ac:dyDescent="0.25">
      <c r="A71" s="3" t="s">
        <v>23</v>
      </c>
      <c r="B71" s="108">
        <f>B73+B75+B76+B79+B80+B81+B82+B83+B74+B77+B78</f>
        <v>24210100</v>
      </c>
      <c r="C71" s="108">
        <f>SUM(C73:C83)</f>
        <v>8294154.3499999996</v>
      </c>
    </row>
    <row r="72" spans="1:3" s="12" customFormat="1" x14ac:dyDescent="0.25">
      <c r="A72" s="10" t="s">
        <v>4</v>
      </c>
      <c r="B72" s="74"/>
      <c r="C72" s="74"/>
    </row>
    <row r="73" spans="1:3" s="12" customFormat="1" x14ac:dyDescent="0.25">
      <c r="A73" s="13" t="s">
        <v>8</v>
      </c>
      <c r="B73" s="166">
        <v>12268320</v>
      </c>
      <c r="C73" s="166">
        <v>3783830.84</v>
      </c>
    </row>
    <row r="74" spans="1:3" s="12" customFormat="1" x14ac:dyDescent="0.25">
      <c r="A74" s="13" t="s">
        <v>13</v>
      </c>
      <c r="B74" s="166">
        <v>3000</v>
      </c>
      <c r="C74" s="166"/>
    </row>
    <row r="75" spans="1:3" s="12" customFormat="1" x14ac:dyDescent="0.25">
      <c r="A75" s="13" t="s">
        <v>9</v>
      </c>
      <c r="B75" s="166">
        <v>3704980</v>
      </c>
      <c r="C75" s="166">
        <v>1121768.56</v>
      </c>
    </row>
    <row r="76" spans="1:3" s="12" customFormat="1" x14ac:dyDescent="0.25">
      <c r="A76" s="13" t="s">
        <v>10</v>
      </c>
      <c r="B76" s="166">
        <v>16000</v>
      </c>
      <c r="C76" s="166">
        <v>5054.51</v>
      </c>
    </row>
    <row r="77" spans="1:3" s="12" customFormat="1" ht="23.25" x14ac:dyDescent="0.25">
      <c r="A77" s="13" t="s">
        <v>14</v>
      </c>
      <c r="B77" s="166">
        <v>30000</v>
      </c>
      <c r="C77" s="166"/>
    </row>
    <row r="78" spans="1:3" s="12" customFormat="1" x14ac:dyDescent="0.25">
      <c r="A78" s="13" t="s">
        <v>21</v>
      </c>
      <c r="B78" s="166">
        <v>72000</v>
      </c>
      <c r="C78" s="166">
        <v>16730.3</v>
      </c>
    </row>
    <row r="79" spans="1:3" s="12" customFormat="1" x14ac:dyDescent="0.25">
      <c r="A79" s="13" t="s">
        <v>11</v>
      </c>
      <c r="B79" s="166"/>
      <c r="C79" s="166"/>
    </row>
    <row r="80" spans="1:3" s="12" customFormat="1" x14ac:dyDescent="0.25">
      <c r="A80" s="13" t="s">
        <v>12</v>
      </c>
      <c r="B80" s="166">
        <f>1279200-19900</f>
        <v>1259300</v>
      </c>
      <c r="C80" s="166">
        <v>69883.38</v>
      </c>
    </row>
    <row r="81" spans="1:3" s="12" customFormat="1" x14ac:dyDescent="0.25">
      <c r="A81" s="10" t="s">
        <v>5</v>
      </c>
      <c r="B81" s="166">
        <v>353000</v>
      </c>
      <c r="C81" s="166">
        <v>13686</v>
      </c>
    </row>
    <row r="82" spans="1:3" s="12" customFormat="1" ht="25.5" x14ac:dyDescent="0.25">
      <c r="A82" s="10" t="s">
        <v>6</v>
      </c>
      <c r="B82" s="166"/>
      <c r="C82" s="166"/>
    </row>
    <row r="83" spans="1:3" s="12" customFormat="1" ht="25.5" x14ac:dyDescent="0.25">
      <c r="A83" s="10" t="s">
        <v>7</v>
      </c>
      <c r="B83" s="166">
        <v>6503500</v>
      </c>
      <c r="C83" s="166">
        <v>3283200.76</v>
      </c>
    </row>
    <row r="84" spans="1:3" s="12" customFormat="1" x14ac:dyDescent="0.25">
      <c r="A84" s="14"/>
      <c r="B84" s="14"/>
      <c r="C84" s="14"/>
    </row>
    <row r="85" spans="1:3" s="12" customFormat="1" x14ac:dyDescent="0.25">
      <c r="A85" s="15" t="s">
        <v>0</v>
      </c>
      <c r="B85" s="15" t="s">
        <v>2</v>
      </c>
      <c r="C85" s="15" t="s">
        <v>3</v>
      </c>
    </row>
    <row r="86" spans="1:3" s="12" customFormat="1" x14ac:dyDescent="0.25">
      <c r="A86" s="15" t="s">
        <v>1</v>
      </c>
      <c r="B86" s="15">
        <v>2</v>
      </c>
      <c r="C86" s="15">
        <v>3</v>
      </c>
    </row>
    <row r="87" spans="1:3" s="12" customFormat="1" ht="18" customHeight="1" x14ac:dyDescent="0.25">
      <c r="A87" s="3" t="s">
        <v>24</v>
      </c>
      <c r="B87" s="108">
        <f>SUM(B89:B99)</f>
        <v>34810000</v>
      </c>
      <c r="C87" s="108">
        <f>SUM(C89:C99)</f>
        <v>8598711.8399999999</v>
      </c>
    </row>
    <row r="88" spans="1:3" s="12" customFormat="1" x14ac:dyDescent="0.25">
      <c r="A88" s="10" t="s">
        <v>4</v>
      </c>
      <c r="B88" s="74"/>
      <c r="C88" s="74"/>
    </row>
    <row r="89" spans="1:3" s="12" customFormat="1" x14ac:dyDescent="0.25">
      <c r="A89" s="13" t="s">
        <v>8</v>
      </c>
      <c r="B89" s="148">
        <v>21952151</v>
      </c>
      <c r="C89" s="148">
        <v>5050241.96</v>
      </c>
    </row>
    <row r="90" spans="1:3" s="12" customFormat="1" x14ac:dyDescent="0.25">
      <c r="A90" s="13" t="s">
        <v>13</v>
      </c>
      <c r="B90" s="148">
        <v>0</v>
      </c>
      <c r="C90" s="148">
        <v>0</v>
      </c>
    </row>
    <row r="91" spans="1:3" s="12" customFormat="1" x14ac:dyDescent="0.25">
      <c r="A91" s="13" t="s">
        <v>9</v>
      </c>
      <c r="B91" s="148">
        <v>6629549</v>
      </c>
      <c r="C91" s="148">
        <v>2016988.7000000002</v>
      </c>
    </row>
    <row r="92" spans="1:3" s="12" customFormat="1" x14ac:dyDescent="0.25">
      <c r="A92" s="13" t="s">
        <v>10</v>
      </c>
      <c r="B92" s="148">
        <v>44203</v>
      </c>
      <c r="C92" s="148">
        <v>10771.54</v>
      </c>
    </row>
    <row r="93" spans="1:3" s="12" customFormat="1" ht="23.25" x14ac:dyDescent="0.25">
      <c r="A93" s="13" t="s">
        <v>14</v>
      </c>
      <c r="B93" s="148">
        <v>40000</v>
      </c>
      <c r="C93" s="148">
        <v>0</v>
      </c>
    </row>
    <row r="94" spans="1:3" s="12" customFormat="1" x14ac:dyDescent="0.25">
      <c r="A94" s="13" t="s">
        <v>21</v>
      </c>
      <c r="B94" s="148">
        <v>253030</v>
      </c>
      <c r="C94" s="148">
        <v>68417.88</v>
      </c>
    </row>
    <row r="95" spans="1:3" s="12" customFormat="1" x14ac:dyDescent="0.25">
      <c r="A95" s="13" t="s">
        <v>11</v>
      </c>
      <c r="B95" s="148">
        <v>372000</v>
      </c>
      <c r="C95" s="148">
        <v>8300</v>
      </c>
    </row>
    <row r="96" spans="1:3" s="12" customFormat="1" x14ac:dyDescent="0.25">
      <c r="A96" s="13" t="s">
        <v>12</v>
      </c>
      <c r="B96" s="148">
        <v>822576</v>
      </c>
      <c r="C96" s="148">
        <v>355183.58999999997</v>
      </c>
    </row>
    <row r="97" spans="1:3" s="12" customFormat="1" x14ac:dyDescent="0.25">
      <c r="A97" s="10" t="s">
        <v>5</v>
      </c>
      <c r="B97" s="148">
        <v>73007</v>
      </c>
      <c r="C97" s="148">
        <v>19331.14</v>
      </c>
    </row>
    <row r="98" spans="1:3" s="12" customFormat="1" ht="25.5" x14ac:dyDescent="0.25">
      <c r="A98" s="10" t="s">
        <v>6</v>
      </c>
      <c r="B98" s="148">
        <v>529128</v>
      </c>
      <c r="C98" s="148">
        <v>133224</v>
      </c>
    </row>
    <row r="99" spans="1:3" s="12" customFormat="1" ht="25.5" x14ac:dyDescent="0.25">
      <c r="A99" s="10" t="s">
        <v>7</v>
      </c>
      <c r="B99" s="148">
        <v>4094356</v>
      </c>
      <c r="C99" s="148">
        <v>936253.03</v>
      </c>
    </row>
    <row r="100" spans="1:3" s="12" customFormat="1" x14ac:dyDescent="0.25">
      <c r="A100" s="14"/>
      <c r="B100" s="14"/>
      <c r="C100" s="14"/>
    </row>
    <row r="101" spans="1:3" s="12" customFormat="1" x14ac:dyDescent="0.25">
      <c r="A101" s="15" t="s">
        <v>0</v>
      </c>
      <c r="B101" s="15" t="s">
        <v>2</v>
      </c>
      <c r="C101" s="15" t="s">
        <v>3</v>
      </c>
    </row>
    <row r="102" spans="1:3" s="12" customFormat="1" x14ac:dyDescent="0.25">
      <c r="A102" s="15" t="s">
        <v>1</v>
      </c>
      <c r="B102" s="15">
        <v>2</v>
      </c>
      <c r="C102" s="15">
        <v>3</v>
      </c>
    </row>
    <row r="103" spans="1:3" s="12" customFormat="1" x14ac:dyDescent="0.25">
      <c r="A103" s="3" t="s">
        <v>25</v>
      </c>
      <c r="B103" s="8">
        <f>SUM(B105:B115)</f>
        <v>32658300</v>
      </c>
      <c r="C103" s="8">
        <f>SUM(C105:C115)</f>
        <v>10053728.01</v>
      </c>
    </row>
    <row r="104" spans="1:3" s="12" customFormat="1" x14ac:dyDescent="0.25">
      <c r="A104" s="10" t="s">
        <v>4</v>
      </c>
      <c r="B104" s="11"/>
      <c r="C104" s="11"/>
    </row>
    <row r="105" spans="1:3" s="12" customFormat="1" x14ac:dyDescent="0.25">
      <c r="A105" s="13" t="s">
        <v>8</v>
      </c>
      <c r="B105" s="166">
        <v>21720431</v>
      </c>
      <c r="C105" s="166">
        <v>6248402.9699999988</v>
      </c>
    </row>
    <row r="106" spans="1:3" s="12" customFormat="1" x14ac:dyDescent="0.25">
      <c r="A106" s="13" t="s">
        <v>13</v>
      </c>
      <c r="B106" s="166"/>
      <c r="C106" s="166"/>
    </row>
    <row r="107" spans="1:3" s="12" customFormat="1" x14ac:dyDescent="0.25">
      <c r="A107" s="13" t="s">
        <v>9</v>
      </c>
      <c r="B107" s="166">
        <v>6559569</v>
      </c>
      <c r="C107" s="166">
        <v>2048766.0700000003</v>
      </c>
    </row>
    <row r="108" spans="1:3" s="12" customFormat="1" x14ac:dyDescent="0.25">
      <c r="A108" s="13" t="s">
        <v>10</v>
      </c>
      <c r="B108" s="166"/>
      <c r="C108" s="166"/>
    </row>
    <row r="109" spans="1:3" s="12" customFormat="1" ht="23.25" x14ac:dyDescent="0.25">
      <c r="A109" s="13" t="s">
        <v>14</v>
      </c>
      <c r="B109" s="166"/>
      <c r="C109" s="166"/>
    </row>
    <row r="110" spans="1:3" s="12" customFormat="1" x14ac:dyDescent="0.25">
      <c r="A110" s="13" t="s">
        <v>21</v>
      </c>
      <c r="B110" s="166">
        <v>20000</v>
      </c>
      <c r="C110" s="166">
        <v>2927.88</v>
      </c>
    </row>
    <row r="111" spans="1:3" s="12" customFormat="1" x14ac:dyDescent="0.25">
      <c r="A111" s="13" t="s">
        <v>11</v>
      </c>
      <c r="B111" s="166"/>
      <c r="C111" s="166"/>
    </row>
    <row r="112" spans="1:3" s="12" customFormat="1" x14ac:dyDescent="0.25">
      <c r="A112" s="13" t="s">
        <v>12</v>
      </c>
      <c r="B112" s="166">
        <v>317500</v>
      </c>
      <c r="C112" s="166">
        <v>46006.95</v>
      </c>
    </row>
    <row r="113" spans="1:3" s="12" customFormat="1" x14ac:dyDescent="0.25">
      <c r="A113" s="10" t="s">
        <v>5</v>
      </c>
      <c r="B113" s="166"/>
      <c r="C113" s="166"/>
    </row>
    <row r="114" spans="1:3" s="12" customFormat="1" ht="25.5" x14ac:dyDescent="0.25">
      <c r="A114" s="10" t="s">
        <v>6</v>
      </c>
      <c r="B114" s="166">
        <v>400000</v>
      </c>
      <c r="C114" s="166">
        <v>35689</v>
      </c>
    </row>
    <row r="115" spans="1:3" s="12" customFormat="1" ht="25.5" x14ac:dyDescent="0.25">
      <c r="A115" s="10" t="s">
        <v>7</v>
      </c>
      <c r="B115" s="166">
        <v>3640800</v>
      </c>
      <c r="C115" s="166">
        <v>1671935.1400000001</v>
      </c>
    </row>
    <row r="116" spans="1:3" s="12" customFormat="1" x14ac:dyDescent="0.25">
      <c r="A116" s="14"/>
      <c r="B116" s="14"/>
      <c r="C116" s="14"/>
    </row>
    <row r="117" spans="1:3" s="12" customFormat="1" ht="15.75" x14ac:dyDescent="0.25">
      <c r="A117" s="16" t="s">
        <v>0</v>
      </c>
      <c r="B117" s="16" t="s">
        <v>2</v>
      </c>
      <c r="C117" s="16" t="s">
        <v>3</v>
      </c>
    </row>
    <row r="118" spans="1:3" s="12" customFormat="1" ht="15.75" x14ac:dyDescent="0.25">
      <c r="A118" s="16" t="s">
        <v>1</v>
      </c>
      <c r="B118" s="16">
        <v>2</v>
      </c>
      <c r="C118" s="16">
        <v>3</v>
      </c>
    </row>
    <row r="119" spans="1:3" s="12" customFormat="1" x14ac:dyDescent="0.25">
      <c r="A119" s="3" t="s">
        <v>26</v>
      </c>
      <c r="B119" s="8">
        <f>SUM(B121:B131)</f>
        <v>23504900</v>
      </c>
      <c r="C119" s="8">
        <f>SUM(C121:C131)</f>
        <v>7010168.29</v>
      </c>
    </row>
    <row r="120" spans="1:3" s="12" customFormat="1" ht="15.75" x14ac:dyDescent="0.25">
      <c r="A120" s="17" t="s">
        <v>4</v>
      </c>
      <c r="B120" s="18"/>
      <c r="C120" s="18"/>
    </row>
    <row r="121" spans="1:3" s="12" customFormat="1" x14ac:dyDescent="0.25">
      <c r="A121" s="19" t="s">
        <v>8</v>
      </c>
      <c r="B121" s="166">
        <v>13627807</v>
      </c>
      <c r="C121" s="166">
        <v>4615000.5999999996</v>
      </c>
    </row>
    <row r="122" spans="1:3" s="12" customFormat="1" x14ac:dyDescent="0.25">
      <c r="A122" s="19" t="s">
        <v>13</v>
      </c>
      <c r="B122" s="166"/>
      <c r="C122" s="166"/>
    </row>
    <row r="123" spans="1:3" s="12" customFormat="1" x14ac:dyDescent="0.25">
      <c r="A123" s="19" t="s">
        <v>9</v>
      </c>
      <c r="B123" s="166">
        <v>4115593</v>
      </c>
      <c r="C123" s="166">
        <v>1368720.22</v>
      </c>
    </row>
    <row r="124" spans="1:3" s="12" customFormat="1" x14ac:dyDescent="0.25">
      <c r="A124" s="19" t="s">
        <v>10</v>
      </c>
      <c r="B124" s="166">
        <v>25000</v>
      </c>
      <c r="C124" s="166">
        <v>4585.37</v>
      </c>
    </row>
    <row r="125" spans="1:3" s="12" customFormat="1" ht="36.75" customHeight="1" x14ac:dyDescent="0.25">
      <c r="A125" s="19" t="s">
        <v>14</v>
      </c>
      <c r="B125" s="166"/>
      <c r="C125" s="166"/>
    </row>
    <row r="126" spans="1:3" s="12" customFormat="1" x14ac:dyDescent="0.25">
      <c r="A126" s="19" t="s">
        <v>15</v>
      </c>
      <c r="B126" s="166">
        <v>190000</v>
      </c>
      <c r="C126" s="166">
        <v>60309.05</v>
      </c>
    </row>
    <row r="127" spans="1:3" s="12" customFormat="1" x14ac:dyDescent="0.25">
      <c r="A127" s="19" t="s">
        <v>11</v>
      </c>
      <c r="B127" s="166">
        <v>25000</v>
      </c>
      <c r="C127" s="166">
        <v>9230</v>
      </c>
    </row>
    <row r="128" spans="1:3" s="12" customFormat="1" x14ac:dyDescent="0.25">
      <c r="A128" s="19" t="s">
        <v>12</v>
      </c>
      <c r="B128" s="166">
        <v>100000</v>
      </c>
      <c r="C128" s="166">
        <v>15992</v>
      </c>
    </row>
    <row r="129" spans="1:3" s="12" customFormat="1" x14ac:dyDescent="0.25">
      <c r="A129" s="10" t="s">
        <v>5</v>
      </c>
      <c r="B129" s="166">
        <v>2735000</v>
      </c>
      <c r="C129" s="166">
        <v>378494.94</v>
      </c>
    </row>
    <row r="130" spans="1:3" s="12" customFormat="1" ht="25.5" x14ac:dyDescent="0.25">
      <c r="A130" s="10" t="s">
        <v>6</v>
      </c>
      <c r="B130" s="166">
        <v>150000</v>
      </c>
      <c r="C130" s="166">
        <v>41898</v>
      </c>
    </row>
    <row r="131" spans="1:3" s="12" customFormat="1" ht="25.5" x14ac:dyDescent="0.25">
      <c r="A131" s="10" t="s">
        <v>7</v>
      </c>
      <c r="B131" s="166">
        <v>2536500</v>
      </c>
      <c r="C131" s="166">
        <v>515938.11</v>
      </c>
    </row>
    <row r="132" spans="1:3" s="12" customFormat="1" x14ac:dyDescent="0.25">
      <c r="A132" s="14"/>
      <c r="B132" s="14"/>
      <c r="C132" s="14"/>
    </row>
    <row r="133" spans="1:3" s="12" customFormat="1" x14ac:dyDescent="0.25">
      <c r="A133" s="21" t="s">
        <v>0</v>
      </c>
      <c r="B133" s="21" t="s">
        <v>2</v>
      </c>
      <c r="C133" s="21" t="s">
        <v>3</v>
      </c>
    </row>
    <row r="134" spans="1:3" s="12" customFormat="1" x14ac:dyDescent="0.25">
      <c r="A134" s="21" t="s">
        <v>1</v>
      </c>
      <c r="B134" s="21">
        <v>2</v>
      </c>
      <c r="C134" s="21">
        <v>3</v>
      </c>
    </row>
    <row r="135" spans="1:3" s="12" customFormat="1" x14ac:dyDescent="0.25">
      <c r="A135" s="4" t="s">
        <v>27</v>
      </c>
      <c r="B135" s="76">
        <f>B137+B139+B140+B141+B143+B144+B145+B146+B147+B138+B142</f>
        <v>96238500</v>
      </c>
      <c r="C135" s="76">
        <f>C137+C139+C140+C141+C143+C144+C145+C146+C147+C142</f>
        <v>28435037.050000001</v>
      </c>
    </row>
    <row r="136" spans="1:3" s="12" customFormat="1" x14ac:dyDescent="0.25">
      <c r="A136" s="23" t="s">
        <v>4</v>
      </c>
      <c r="B136" s="77"/>
      <c r="C136" s="77"/>
    </row>
    <row r="137" spans="1:3" s="12" customFormat="1" x14ac:dyDescent="0.25">
      <c r="A137" s="17" t="s">
        <v>8</v>
      </c>
      <c r="B137" s="120">
        <v>69600000</v>
      </c>
      <c r="C137" s="120">
        <v>21344025.600000001</v>
      </c>
    </row>
    <row r="138" spans="1:3" s="12" customFormat="1" x14ac:dyDescent="0.25">
      <c r="A138" s="17" t="s">
        <v>13</v>
      </c>
      <c r="B138" s="120"/>
      <c r="C138" s="120"/>
    </row>
    <row r="139" spans="1:3" s="12" customFormat="1" x14ac:dyDescent="0.25">
      <c r="A139" s="17" t="s">
        <v>9</v>
      </c>
      <c r="B139" s="120">
        <v>21019200</v>
      </c>
      <c r="C139" s="120">
        <v>6337471.5999999996</v>
      </c>
    </row>
    <row r="140" spans="1:3" s="12" customFormat="1" x14ac:dyDescent="0.25">
      <c r="A140" s="17" t="s">
        <v>10</v>
      </c>
      <c r="B140" s="120">
        <v>69000</v>
      </c>
      <c r="C140" s="120">
        <v>14518.08</v>
      </c>
    </row>
    <row r="141" spans="1:3" s="12" customFormat="1" x14ac:dyDescent="0.25">
      <c r="A141" s="17" t="s">
        <v>15</v>
      </c>
      <c r="B141" s="120">
        <v>626500</v>
      </c>
      <c r="C141" s="120">
        <v>198060.09</v>
      </c>
    </row>
    <row r="142" spans="1:3" s="12" customFormat="1" ht="23.25" x14ac:dyDescent="0.25">
      <c r="A142" s="17" t="s">
        <v>14</v>
      </c>
      <c r="B142" s="120">
        <v>20000</v>
      </c>
      <c r="C142" s="120"/>
    </row>
    <row r="143" spans="1:3" s="12" customFormat="1" x14ac:dyDescent="0.25">
      <c r="A143" s="17" t="s">
        <v>11</v>
      </c>
      <c r="B143" s="120">
        <v>420900</v>
      </c>
      <c r="C143" s="120">
        <v>141312.31</v>
      </c>
    </row>
    <row r="144" spans="1:3" s="12" customFormat="1" x14ac:dyDescent="0.25">
      <c r="A144" s="17" t="s">
        <v>12</v>
      </c>
      <c r="B144" s="120">
        <v>997000</v>
      </c>
      <c r="C144" s="120">
        <v>165914.37</v>
      </c>
    </row>
    <row r="145" spans="1:3" s="12" customFormat="1" x14ac:dyDescent="0.25">
      <c r="A145" s="23" t="s">
        <v>5</v>
      </c>
      <c r="B145" s="120"/>
      <c r="C145" s="120"/>
    </row>
    <row r="146" spans="1:3" s="12" customFormat="1" ht="25.5" x14ac:dyDescent="0.25">
      <c r="A146" s="23" t="s">
        <v>6</v>
      </c>
      <c r="B146" s="120">
        <v>172000</v>
      </c>
      <c r="C146" s="120"/>
    </row>
    <row r="147" spans="1:3" s="12" customFormat="1" ht="25.5" x14ac:dyDescent="0.25">
      <c r="A147" s="23" t="s">
        <v>7</v>
      </c>
      <c r="B147" s="120">
        <v>3313900</v>
      </c>
      <c r="C147" s="120">
        <v>233735</v>
      </c>
    </row>
    <row r="148" spans="1:3" s="12" customFormat="1" x14ac:dyDescent="0.25">
      <c r="A148" s="14"/>
      <c r="B148" s="14"/>
      <c r="C148" s="14"/>
    </row>
    <row r="149" spans="1:3" s="12" customFormat="1" x14ac:dyDescent="0.25">
      <c r="A149" s="15" t="s">
        <v>0</v>
      </c>
      <c r="B149" s="15" t="s">
        <v>2</v>
      </c>
      <c r="C149" s="15" t="s">
        <v>3</v>
      </c>
    </row>
    <row r="150" spans="1:3" s="12" customFormat="1" x14ac:dyDescent="0.25">
      <c r="A150" s="15" t="s">
        <v>1</v>
      </c>
      <c r="B150" s="15">
        <v>2</v>
      </c>
      <c r="C150" s="15">
        <v>3</v>
      </c>
    </row>
    <row r="151" spans="1:3" s="12" customFormat="1" x14ac:dyDescent="0.25">
      <c r="A151" s="3" t="s">
        <v>28</v>
      </c>
      <c r="B151" s="108">
        <f>SUM(B153:B162)</f>
        <v>19594000</v>
      </c>
      <c r="C151" s="108">
        <f>SUM(C153:C162)</f>
        <v>6768230.7400000002</v>
      </c>
    </row>
    <row r="152" spans="1:3" s="12" customFormat="1" x14ac:dyDescent="0.25">
      <c r="A152" s="10" t="s">
        <v>4</v>
      </c>
      <c r="B152" s="74"/>
      <c r="C152" s="74"/>
    </row>
    <row r="153" spans="1:3" s="12" customFormat="1" x14ac:dyDescent="0.25">
      <c r="A153" s="13" t="s">
        <v>8</v>
      </c>
      <c r="B153" s="148">
        <v>13350000</v>
      </c>
      <c r="C153" s="164">
        <v>4493710.4600000009</v>
      </c>
    </row>
    <row r="154" spans="1:3" s="12" customFormat="1" x14ac:dyDescent="0.25">
      <c r="A154" s="13" t="s">
        <v>13</v>
      </c>
      <c r="B154" s="148"/>
      <c r="C154" s="164"/>
    </row>
    <row r="155" spans="1:3" s="12" customFormat="1" x14ac:dyDescent="0.25">
      <c r="A155" s="13" t="s">
        <v>9</v>
      </c>
      <c r="B155" s="148">
        <v>4031700</v>
      </c>
      <c r="C155" s="165">
        <v>1664960.68</v>
      </c>
    </row>
    <row r="156" spans="1:3" s="12" customFormat="1" x14ac:dyDescent="0.25">
      <c r="A156" s="13" t="s">
        <v>10</v>
      </c>
      <c r="B156" s="148"/>
      <c r="C156" s="164"/>
    </row>
    <row r="157" spans="1:3" s="12" customFormat="1" ht="23.25" x14ac:dyDescent="0.25">
      <c r="A157" s="13" t="s">
        <v>14</v>
      </c>
      <c r="B157" s="148"/>
      <c r="C157" s="164"/>
    </row>
    <row r="158" spans="1:3" s="12" customFormat="1" x14ac:dyDescent="0.25">
      <c r="A158" s="13" t="s">
        <v>11</v>
      </c>
      <c r="B158" s="148" t="s">
        <v>50</v>
      </c>
      <c r="C158" s="164"/>
    </row>
    <row r="159" spans="1:3" s="12" customFormat="1" x14ac:dyDescent="0.25">
      <c r="A159" s="13" t="s">
        <v>12</v>
      </c>
      <c r="B159" s="148" t="s">
        <v>50</v>
      </c>
      <c r="C159" s="164"/>
    </row>
    <row r="160" spans="1:3" s="12" customFormat="1" x14ac:dyDescent="0.25">
      <c r="A160" s="10" t="s">
        <v>5</v>
      </c>
      <c r="B160" s="148"/>
      <c r="C160" s="164"/>
    </row>
    <row r="161" spans="1:3" s="12" customFormat="1" ht="25.5" x14ac:dyDescent="0.25">
      <c r="A161" s="10" t="s">
        <v>6</v>
      </c>
      <c r="B161" s="148">
        <v>1100000</v>
      </c>
      <c r="C161" s="164">
        <v>0</v>
      </c>
    </row>
    <row r="162" spans="1:3" s="12" customFormat="1" ht="25.5" x14ac:dyDescent="0.25">
      <c r="A162" s="10" t="s">
        <v>7</v>
      </c>
      <c r="B162" s="148">
        <v>1112300</v>
      </c>
      <c r="C162" s="164">
        <v>609559.6</v>
      </c>
    </row>
    <row r="163" spans="1:3" s="12" customFormat="1" x14ac:dyDescent="0.25">
      <c r="A163" s="14"/>
      <c r="B163" s="14"/>
      <c r="C163" s="14"/>
    </row>
    <row r="164" spans="1:3" s="12" customFormat="1" x14ac:dyDescent="0.25">
      <c r="A164" s="15" t="s">
        <v>0</v>
      </c>
      <c r="B164" s="15" t="s">
        <v>2</v>
      </c>
      <c r="C164" s="15" t="s">
        <v>3</v>
      </c>
    </row>
    <row r="165" spans="1:3" s="12" customFormat="1" x14ac:dyDescent="0.25">
      <c r="A165" s="15" t="s">
        <v>1</v>
      </c>
      <c r="B165" s="15">
        <v>2</v>
      </c>
      <c r="C165" s="15">
        <v>3</v>
      </c>
    </row>
    <row r="166" spans="1:3" s="12" customFormat="1" x14ac:dyDescent="0.25">
      <c r="A166" s="3" t="s">
        <v>29</v>
      </c>
      <c r="B166" s="8">
        <f>SUM(B168:B179)</f>
        <v>22137100</v>
      </c>
      <c r="C166" s="8">
        <f>SUM(C168:C179)</f>
        <v>7679130.9800000004</v>
      </c>
    </row>
    <row r="167" spans="1:3" s="12" customFormat="1" x14ac:dyDescent="0.25">
      <c r="A167" s="10" t="s">
        <v>4</v>
      </c>
      <c r="B167" s="11"/>
      <c r="C167" s="11">
        <v>0</v>
      </c>
    </row>
    <row r="168" spans="1:3" s="12" customFormat="1" x14ac:dyDescent="0.25">
      <c r="A168" s="13" t="s">
        <v>8</v>
      </c>
      <c r="B168" s="118">
        <v>13500000</v>
      </c>
      <c r="C168" s="118">
        <v>4390276.32</v>
      </c>
    </row>
    <row r="169" spans="1:3" s="12" customFormat="1" x14ac:dyDescent="0.25">
      <c r="A169" s="13" t="s">
        <v>13</v>
      </c>
      <c r="B169" s="118"/>
      <c r="C169" s="118"/>
    </row>
    <row r="170" spans="1:3" s="12" customFormat="1" x14ac:dyDescent="0.25">
      <c r="A170" s="13" t="s">
        <v>9</v>
      </c>
      <c r="B170" s="118">
        <v>4077000</v>
      </c>
      <c r="C170" s="118">
        <v>1313375.8999999999</v>
      </c>
    </row>
    <row r="171" spans="1:3" s="12" customFormat="1" x14ac:dyDescent="0.25">
      <c r="A171" s="13" t="s">
        <v>10</v>
      </c>
      <c r="B171" s="118">
        <v>30000</v>
      </c>
      <c r="C171" s="159">
        <v>5541.66</v>
      </c>
    </row>
    <row r="172" spans="1:3" s="12" customFormat="1" ht="23.25" x14ac:dyDescent="0.25">
      <c r="A172" s="13" t="s">
        <v>14</v>
      </c>
      <c r="B172" s="118"/>
      <c r="C172" s="118"/>
    </row>
    <row r="173" spans="1:3" s="12" customFormat="1" x14ac:dyDescent="0.25">
      <c r="A173" s="13" t="s">
        <v>15</v>
      </c>
      <c r="B173" s="118">
        <v>70000</v>
      </c>
      <c r="C173" s="118"/>
    </row>
    <row r="174" spans="1:3" s="12" customFormat="1" x14ac:dyDescent="0.25">
      <c r="A174" s="13" t="s">
        <v>16</v>
      </c>
      <c r="B174" s="118">
        <v>250000</v>
      </c>
      <c r="C174" s="118"/>
    </row>
    <row r="175" spans="1:3" s="12" customFormat="1" x14ac:dyDescent="0.25">
      <c r="A175" s="13" t="s">
        <v>11</v>
      </c>
      <c r="B175" s="118">
        <v>328000</v>
      </c>
      <c r="C175" s="160">
        <v>51983.519999999997</v>
      </c>
    </row>
    <row r="176" spans="1:3" s="12" customFormat="1" x14ac:dyDescent="0.25">
      <c r="A176" s="13" t="s">
        <v>12</v>
      </c>
      <c r="B176" s="118">
        <v>787060</v>
      </c>
      <c r="C176" s="161">
        <v>61831</v>
      </c>
    </row>
    <row r="177" spans="1:3" s="12" customFormat="1" x14ac:dyDescent="0.25">
      <c r="A177" s="10" t="s">
        <v>5</v>
      </c>
      <c r="B177" s="118">
        <v>120000</v>
      </c>
      <c r="C177" s="162">
        <v>1516792.58</v>
      </c>
    </row>
    <row r="178" spans="1:3" s="12" customFormat="1" ht="25.5" x14ac:dyDescent="0.25">
      <c r="A178" s="10" t="s">
        <v>6</v>
      </c>
      <c r="B178" s="118">
        <v>791540</v>
      </c>
      <c r="C178" s="157"/>
    </row>
    <row r="179" spans="1:3" s="12" customFormat="1" ht="25.5" x14ac:dyDescent="0.25">
      <c r="A179" s="10" t="s">
        <v>7</v>
      </c>
      <c r="B179" s="118">
        <v>2183500</v>
      </c>
      <c r="C179" s="163">
        <v>339330</v>
      </c>
    </row>
    <row r="180" spans="1:3" s="12" customFormat="1" x14ac:dyDescent="0.25">
      <c r="A180" s="14"/>
      <c r="B180" s="14"/>
      <c r="C180" s="14"/>
    </row>
    <row r="181" spans="1:3" s="12" customFormat="1" x14ac:dyDescent="0.25">
      <c r="A181" s="15" t="s">
        <v>0</v>
      </c>
      <c r="B181" s="15" t="s">
        <v>2</v>
      </c>
      <c r="C181" s="15" t="s">
        <v>3</v>
      </c>
    </row>
    <row r="182" spans="1:3" s="12" customFormat="1" x14ac:dyDescent="0.25">
      <c r="A182" s="15" t="s">
        <v>1</v>
      </c>
      <c r="B182" s="15">
        <v>2</v>
      </c>
      <c r="C182" s="15">
        <v>3</v>
      </c>
    </row>
    <row r="183" spans="1:3" s="12" customFormat="1" x14ac:dyDescent="0.25">
      <c r="A183" s="3" t="s">
        <v>36</v>
      </c>
      <c r="B183" s="108">
        <f>B185+B187+B188+B190+B191+B192+B193+B194+B195+B186+B189</f>
        <v>8445600</v>
      </c>
      <c r="C183" s="108">
        <f>SUM(C185:C195)</f>
        <v>2679131.23</v>
      </c>
    </row>
    <row r="184" spans="1:3" s="12" customFormat="1" x14ac:dyDescent="0.25">
      <c r="A184" s="10" t="s">
        <v>4</v>
      </c>
      <c r="B184" s="74"/>
      <c r="C184" s="74"/>
    </row>
    <row r="185" spans="1:3" s="12" customFormat="1" x14ac:dyDescent="0.25">
      <c r="A185" s="13" t="s">
        <v>8</v>
      </c>
      <c r="B185" s="166">
        <v>5999616</v>
      </c>
      <c r="C185" s="166">
        <v>1915880.74</v>
      </c>
    </row>
    <row r="186" spans="1:3" s="12" customFormat="1" x14ac:dyDescent="0.25">
      <c r="A186" s="13" t="s">
        <v>13</v>
      </c>
      <c r="B186" s="166">
        <v>30600</v>
      </c>
      <c r="C186" s="166"/>
    </row>
    <row r="187" spans="1:3" s="12" customFormat="1" x14ac:dyDescent="0.25">
      <c r="A187" s="13" t="s">
        <v>9</v>
      </c>
      <c r="B187" s="166">
        <v>1812384</v>
      </c>
      <c r="C187" s="166">
        <v>577660.05000000005</v>
      </c>
    </row>
    <row r="188" spans="1:3" s="12" customFormat="1" x14ac:dyDescent="0.25">
      <c r="A188" s="13" t="s">
        <v>10</v>
      </c>
      <c r="B188" s="166">
        <v>25000</v>
      </c>
      <c r="C188" s="166">
        <v>6966.52</v>
      </c>
    </row>
    <row r="189" spans="1:3" s="12" customFormat="1" ht="23.25" x14ac:dyDescent="0.25">
      <c r="A189" s="13" t="s">
        <v>14</v>
      </c>
      <c r="B189" s="166">
        <v>0</v>
      </c>
      <c r="C189" s="166"/>
    </row>
    <row r="190" spans="1:3" s="12" customFormat="1" x14ac:dyDescent="0.25">
      <c r="A190" s="13" t="s">
        <v>15</v>
      </c>
      <c r="B190" s="166">
        <v>114000</v>
      </c>
      <c r="C190" s="166">
        <v>32470.68</v>
      </c>
    </row>
    <row r="191" spans="1:3" s="12" customFormat="1" x14ac:dyDescent="0.25">
      <c r="A191" s="13" t="s">
        <v>11</v>
      </c>
      <c r="B191" s="166">
        <v>84820</v>
      </c>
      <c r="C191" s="166">
        <v>60247.05</v>
      </c>
    </row>
    <row r="192" spans="1:3" s="12" customFormat="1" x14ac:dyDescent="0.25">
      <c r="A192" s="13" t="s">
        <v>12</v>
      </c>
      <c r="B192" s="166">
        <v>82790</v>
      </c>
      <c r="C192" s="166">
        <v>25472</v>
      </c>
    </row>
    <row r="193" spans="1:3" s="12" customFormat="1" x14ac:dyDescent="0.25">
      <c r="A193" s="10" t="s">
        <v>5</v>
      </c>
      <c r="B193" s="166">
        <v>23576</v>
      </c>
      <c r="C193" s="166">
        <v>6227</v>
      </c>
    </row>
    <row r="194" spans="1:3" s="12" customFormat="1" ht="25.5" x14ac:dyDescent="0.25">
      <c r="A194" s="10" t="s">
        <v>6</v>
      </c>
      <c r="B194" s="166">
        <v>19000</v>
      </c>
      <c r="C194" s="166"/>
    </row>
    <row r="195" spans="1:3" s="12" customFormat="1" ht="25.5" x14ac:dyDescent="0.25">
      <c r="A195" s="10" t="s">
        <v>7</v>
      </c>
      <c r="B195" s="166">
        <v>253814</v>
      </c>
      <c r="C195" s="166">
        <v>54207.19</v>
      </c>
    </row>
    <row r="196" spans="1:3" s="12" customFormat="1" x14ac:dyDescent="0.25">
      <c r="A196" s="10"/>
      <c r="B196" s="118"/>
      <c r="C196" s="118"/>
    </row>
    <row r="197" spans="1:3" s="12" customFormat="1" x14ac:dyDescent="0.25">
      <c r="A197" s="15" t="s">
        <v>0</v>
      </c>
      <c r="B197" s="15" t="s">
        <v>2</v>
      </c>
      <c r="C197" s="15" t="s">
        <v>3</v>
      </c>
    </row>
    <row r="198" spans="1:3" s="12" customFormat="1" x14ac:dyDescent="0.25">
      <c r="A198" s="15" t="s">
        <v>1</v>
      </c>
      <c r="B198" s="15">
        <v>2</v>
      </c>
      <c r="C198" s="15">
        <v>3</v>
      </c>
    </row>
    <row r="199" spans="1:3" s="12" customFormat="1" x14ac:dyDescent="0.25">
      <c r="A199" s="3" t="s">
        <v>31</v>
      </c>
      <c r="B199" s="108">
        <f>B201+B203+B204+B206+B207+B208+B209+B210+B202+B205</f>
        <v>5530800</v>
      </c>
      <c r="C199" s="108">
        <f>C201+C203+C204+C206+C207+C208+C209+C210+C205</f>
        <v>1818388.44</v>
      </c>
    </row>
    <row r="200" spans="1:3" s="12" customFormat="1" x14ac:dyDescent="0.25">
      <c r="A200" s="10" t="s">
        <v>4</v>
      </c>
      <c r="B200" s="74"/>
      <c r="C200" s="74"/>
    </row>
    <row r="201" spans="1:3" s="12" customFormat="1" x14ac:dyDescent="0.25">
      <c r="A201" s="13" t="s">
        <v>8</v>
      </c>
      <c r="B201" s="156">
        <v>3900000</v>
      </c>
      <c r="C201" s="156">
        <v>1284281.8500000001</v>
      </c>
    </row>
    <row r="202" spans="1:3" s="12" customFormat="1" x14ac:dyDescent="0.25">
      <c r="A202" s="13" t="s">
        <v>13</v>
      </c>
      <c r="B202" s="156">
        <v>27000</v>
      </c>
      <c r="C202" s="156"/>
    </row>
    <row r="203" spans="1:3" s="12" customFormat="1" x14ac:dyDescent="0.25">
      <c r="A203" s="13" t="s">
        <v>9</v>
      </c>
      <c r="B203" s="156">
        <v>1177800</v>
      </c>
      <c r="C203" s="156">
        <v>394379.07</v>
      </c>
    </row>
    <row r="204" spans="1:3" s="12" customFormat="1" x14ac:dyDescent="0.25">
      <c r="A204" s="13" t="s">
        <v>10</v>
      </c>
      <c r="B204" s="156">
        <v>12000</v>
      </c>
      <c r="C204" s="157">
        <v>3440.24</v>
      </c>
    </row>
    <row r="205" spans="1:3" s="12" customFormat="1" x14ac:dyDescent="0.25">
      <c r="A205" s="13" t="s">
        <v>30</v>
      </c>
      <c r="B205" s="156">
        <v>33178</v>
      </c>
      <c r="C205" s="156">
        <v>23117.65</v>
      </c>
    </row>
    <row r="206" spans="1:3" s="12" customFormat="1" x14ac:dyDescent="0.25">
      <c r="A206" s="13" t="s">
        <v>11</v>
      </c>
      <c r="B206" s="156">
        <v>13880</v>
      </c>
      <c r="C206" s="156">
        <v>3451.44</v>
      </c>
    </row>
    <row r="207" spans="1:3" s="12" customFormat="1" x14ac:dyDescent="0.25">
      <c r="A207" s="13" t="s">
        <v>12</v>
      </c>
      <c r="B207" s="156">
        <v>204092</v>
      </c>
      <c r="C207" s="156">
        <v>19599.89</v>
      </c>
    </row>
    <row r="208" spans="1:3" s="12" customFormat="1" x14ac:dyDescent="0.25">
      <c r="A208" s="10" t="s">
        <v>5</v>
      </c>
      <c r="B208" s="156">
        <v>5100</v>
      </c>
      <c r="C208" s="156">
        <v>1730</v>
      </c>
    </row>
    <row r="209" spans="1:3" s="12" customFormat="1" ht="25.5" x14ac:dyDescent="0.25">
      <c r="A209" s="10" t="s">
        <v>6</v>
      </c>
      <c r="B209" s="156"/>
      <c r="C209" s="156">
        <v>14000</v>
      </c>
    </row>
    <row r="210" spans="1:3" s="12" customFormat="1" ht="25.5" x14ac:dyDescent="0.25">
      <c r="A210" s="10" t="s">
        <v>7</v>
      </c>
      <c r="B210" s="156">
        <v>157750</v>
      </c>
      <c r="C210" s="156">
        <v>74388.3</v>
      </c>
    </row>
    <row r="211" spans="1:3" s="12" customFormat="1" x14ac:dyDescent="0.25">
      <c r="A211" s="14"/>
      <c r="B211" s="14"/>
      <c r="C211" s="14"/>
    </row>
    <row r="212" spans="1:3" s="12" customFormat="1" x14ac:dyDescent="0.25">
      <c r="A212" s="15" t="s">
        <v>0</v>
      </c>
      <c r="B212" s="15" t="s">
        <v>2</v>
      </c>
      <c r="C212" s="15" t="s">
        <v>3</v>
      </c>
    </row>
    <row r="213" spans="1:3" s="12" customFormat="1" x14ac:dyDescent="0.25">
      <c r="A213" s="15" t="s">
        <v>1</v>
      </c>
      <c r="B213" s="15">
        <v>2</v>
      </c>
      <c r="C213" s="15">
        <v>3</v>
      </c>
    </row>
    <row r="214" spans="1:3" s="12" customFormat="1" x14ac:dyDescent="0.25">
      <c r="A214" s="3" t="s">
        <v>32</v>
      </c>
      <c r="B214" s="108">
        <f>B216+B218+B219+B221+B222+B223+B224+B225+B217+B220</f>
        <v>5130300</v>
      </c>
      <c r="C214" s="108">
        <f>C216+C217+C218+C219+C221+C222+C223+C224+C225+C220</f>
        <v>3181475.25</v>
      </c>
    </row>
    <row r="215" spans="1:3" s="12" customFormat="1" x14ac:dyDescent="0.25">
      <c r="A215" s="10" t="s">
        <v>4</v>
      </c>
      <c r="B215" s="74"/>
      <c r="C215" s="74"/>
    </row>
    <row r="216" spans="1:3" s="12" customFormat="1" x14ac:dyDescent="0.25">
      <c r="A216" s="13" t="s">
        <v>8</v>
      </c>
      <c r="B216" s="148">
        <v>3450000</v>
      </c>
      <c r="C216" s="158">
        <v>2241993.66</v>
      </c>
    </row>
    <row r="217" spans="1:3" s="12" customFormat="1" x14ac:dyDescent="0.25">
      <c r="A217" s="13" t="s">
        <v>13</v>
      </c>
      <c r="B217" s="148">
        <v>150500</v>
      </c>
      <c r="C217" s="158">
        <v>14804</v>
      </c>
    </row>
    <row r="218" spans="1:3" s="12" customFormat="1" x14ac:dyDescent="0.25">
      <c r="A218" s="13" t="s">
        <v>9</v>
      </c>
      <c r="B218" s="148">
        <v>1041900</v>
      </c>
      <c r="C218" s="158">
        <v>661395.63</v>
      </c>
    </row>
    <row r="219" spans="1:3" s="12" customFormat="1" x14ac:dyDescent="0.25">
      <c r="A219" s="13" t="s">
        <v>10</v>
      </c>
      <c r="B219" s="148">
        <v>16000</v>
      </c>
      <c r="C219" s="158">
        <v>7278.8</v>
      </c>
    </row>
    <row r="220" spans="1:3" s="12" customFormat="1" x14ac:dyDescent="0.25">
      <c r="A220" s="13" t="s">
        <v>15</v>
      </c>
      <c r="B220" s="148">
        <v>23200</v>
      </c>
      <c r="C220" s="158">
        <v>21172.78</v>
      </c>
    </row>
    <row r="221" spans="1:3" s="12" customFormat="1" x14ac:dyDescent="0.25">
      <c r="A221" s="13" t="s">
        <v>11</v>
      </c>
      <c r="B221" s="148">
        <v>63200</v>
      </c>
      <c r="C221" s="158">
        <v>0</v>
      </c>
    </row>
    <row r="222" spans="1:3" s="12" customFormat="1" x14ac:dyDescent="0.25">
      <c r="A222" s="13" t="s">
        <v>12</v>
      </c>
      <c r="B222" s="148">
        <v>80000</v>
      </c>
      <c r="C222" s="158">
        <v>94982.2</v>
      </c>
    </row>
    <row r="223" spans="1:3" s="12" customFormat="1" x14ac:dyDescent="0.25">
      <c r="A223" s="10" t="s">
        <v>5</v>
      </c>
      <c r="B223" s="148">
        <v>6000</v>
      </c>
      <c r="C223" s="158">
        <v>3527.98</v>
      </c>
    </row>
    <row r="224" spans="1:3" s="12" customFormat="1" ht="25.5" x14ac:dyDescent="0.25">
      <c r="A224" s="10" t="s">
        <v>6</v>
      </c>
      <c r="B224" s="148">
        <v>0</v>
      </c>
      <c r="C224" s="158">
        <v>0</v>
      </c>
    </row>
    <row r="225" spans="1:3" s="12" customFormat="1" ht="25.5" x14ac:dyDescent="0.25">
      <c r="A225" s="10" t="s">
        <v>7</v>
      </c>
      <c r="B225" s="148">
        <v>299500</v>
      </c>
      <c r="C225" s="158">
        <v>136320.20000000001</v>
      </c>
    </row>
    <row r="226" spans="1:3" s="12" customFormat="1" x14ac:dyDescent="0.25">
      <c r="A226" s="14"/>
      <c r="B226" s="14"/>
      <c r="C226" s="14"/>
    </row>
    <row r="227" spans="1:3" s="12" customFormat="1" x14ac:dyDescent="0.25">
      <c r="A227" s="15" t="s">
        <v>0</v>
      </c>
      <c r="B227" s="15" t="s">
        <v>2</v>
      </c>
      <c r="C227" s="15" t="s">
        <v>3</v>
      </c>
    </row>
    <row r="228" spans="1:3" s="12" customFormat="1" x14ac:dyDescent="0.25">
      <c r="A228" s="15" t="s">
        <v>1</v>
      </c>
      <c r="B228" s="15">
        <v>2</v>
      </c>
      <c r="C228" s="15">
        <v>3</v>
      </c>
    </row>
    <row r="229" spans="1:3" s="12" customFormat="1" ht="25.5" x14ac:dyDescent="0.25">
      <c r="A229" s="3" t="s">
        <v>34</v>
      </c>
      <c r="B229" s="8">
        <f>SUM(B231:B243)</f>
        <v>40957600</v>
      </c>
      <c r="C229" s="8">
        <f>SUM(C231:C243)</f>
        <v>12419110.629999999</v>
      </c>
    </row>
    <row r="230" spans="1:3" s="12" customFormat="1" x14ac:dyDescent="0.25">
      <c r="A230" s="10" t="s">
        <v>4</v>
      </c>
      <c r="B230" s="11"/>
      <c r="C230" s="11"/>
    </row>
    <row r="231" spans="1:3" s="12" customFormat="1" x14ac:dyDescent="0.25">
      <c r="A231" s="13" t="s">
        <v>8</v>
      </c>
      <c r="B231" s="148">
        <v>27437100</v>
      </c>
      <c r="C231" s="148">
        <v>7979652.6899999995</v>
      </c>
    </row>
    <row r="232" spans="1:3" s="12" customFormat="1" x14ac:dyDescent="0.25">
      <c r="A232" s="13" t="s">
        <v>13</v>
      </c>
      <c r="B232" s="148">
        <v>42600</v>
      </c>
      <c r="C232" s="148"/>
    </row>
    <row r="233" spans="1:3" s="12" customFormat="1" x14ac:dyDescent="0.25">
      <c r="A233" s="13" t="s">
        <v>9</v>
      </c>
      <c r="B233" s="148">
        <v>8286000</v>
      </c>
      <c r="C233" s="148">
        <v>2383776.44</v>
      </c>
    </row>
    <row r="234" spans="1:3" s="12" customFormat="1" x14ac:dyDescent="0.25">
      <c r="A234" s="13" t="s">
        <v>10</v>
      </c>
      <c r="B234" s="148"/>
      <c r="C234" s="148"/>
    </row>
    <row r="235" spans="1:3" s="12" customFormat="1" x14ac:dyDescent="0.25">
      <c r="A235" s="13" t="s">
        <v>15</v>
      </c>
      <c r="B235" s="148">
        <v>47800</v>
      </c>
      <c r="C235" s="148"/>
    </row>
    <row r="236" spans="1:3" s="12" customFormat="1" x14ac:dyDescent="0.25">
      <c r="A236" s="13" t="s">
        <v>33</v>
      </c>
      <c r="B236" s="148"/>
      <c r="C236" s="148"/>
    </row>
    <row r="237" spans="1:3" s="12" customFormat="1" x14ac:dyDescent="0.25">
      <c r="A237" s="13" t="s">
        <v>11</v>
      </c>
      <c r="B237" s="148">
        <v>376410</v>
      </c>
      <c r="C237" s="148">
        <v>37112.5</v>
      </c>
    </row>
    <row r="238" spans="1:3" s="12" customFormat="1" x14ac:dyDescent="0.25">
      <c r="A238" s="13" t="s">
        <v>12</v>
      </c>
      <c r="B238" s="148">
        <v>681100</v>
      </c>
      <c r="C238" s="148">
        <v>126995.63</v>
      </c>
    </row>
    <row r="239" spans="1:3" s="12" customFormat="1" x14ac:dyDescent="0.25">
      <c r="A239" s="10" t="s">
        <v>5</v>
      </c>
      <c r="B239" s="148"/>
      <c r="C239" s="148"/>
    </row>
    <row r="240" spans="1:3" s="12" customFormat="1" ht="25.5" x14ac:dyDescent="0.25">
      <c r="A240" s="10" t="s">
        <v>6</v>
      </c>
      <c r="B240" s="148">
        <v>99990</v>
      </c>
      <c r="C240" s="148">
        <v>99990</v>
      </c>
    </row>
    <row r="241" spans="1:3" s="12" customFormat="1" ht="25.5" x14ac:dyDescent="0.25">
      <c r="A241" s="10" t="s">
        <v>7</v>
      </c>
      <c r="B241" s="148">
        <v>3953600</v>
      </c>
      <c r="C241" s="148">
        <v>1785783.37</v>
      </c>
    </row>
    <row r="242" spans="1:3" s="12" customFormat="1" x14ac:dyDescent="0.25">
      <c r="A242" s="6" t="s">
        <v>37</v>
      </c>
      <c r="B242" s="148">
        <v>20000</v>
      </c>
      <c r="C242" s="148">
        <v>3850</v>
      </c>
    </row>
    <row r="243" spans="1:3" s="12" customFormat="1" x14ac:dyDescent="0.25">
      <c r="A243" s="6" t="s">
        <v>38</v>
      </c>
      <c r="B243" s="148">
        <v>13000</v>
      </c>
      <c r="C243" s="148">
        <v>1950</v>
      </c>
    </row>
    <row r="244" spans="1:3" s="12" customFormat="1" x14ac:dyDescent="0.25">
      <c r="A244" s="14"/>
      <c r="B244" s="14"/>
      <c r="C244" s="14"/>
    </row>
    <row r="245" spans="1:3" s="12" customFormat="1" x14ac:dyDescent="0.25">
      <c r="A245" s="15" t="s">
        <v>0</v>
      </c>
      <c r="B245" s="15" t="s">
        <v>2</v>
      </c>
      <c r="C245" s="15" t="s">
        <v>3</v>
      </c>
    </row>
    <row r="246" spans="1:3" s="12" customFormat="1" x14ac:dyDescent="0.25">
      <c r="A246" s="15" t="s">
        <v>1</v>
      </c>
      <c r="B246" s="15">
        <v>2</v>
      </c>
      <c r="C246" s="15">
        <v>3</v>
      </c>
    </row>
    <row r="247" spans="1:3" s="12" customFormat="1" ht="25.5" x14ac:dyDescent="0.25">
      <c r="A247" s="3" t="s">
        <v>39</v>
      </c>
      <c r="B247" s="8">
        <f>SUM(B249:B261)</f>
        <v>39085400</v>
      </c>
      <c r="C247" s="8">
        <f>SUM(C249:C260)</f>
        <v>11016200</v>
      </c>
    </row>
    <row r="248" spans="1:3" s="12" customFormat="1" x14ac:dyDescent="0.25">
      <c r="A248" s="10" t="s">
        <v>4</v>
      </c>
      <c r="B248" s="11"/>
      <c r="C248" s="11"/>
    </row>
    <row r="249" spans="1:3" s="12" customFormat="1" x14ac:dyDescent="0.25">
      <c r="A249" s="13" t="s">
        <v>8</v>
      </c>
      <c r="B249" s="118">
        <v>25326600</v>
      </c>
      <c r="C249" s="118">
        <v>7800000</v>
      </c>
    </row>
    <row r="250" spans="1:3" s="12" customFormat="1" x14ac:dyDescent="0.25">
      <c r="A250" s="13" t="s">
        <v>13</v>
      </c>
      <c r="B250" s="118">
        <v>145000</v>
      </c>
      <c r="C250" s="118"/>
    </row>
    <row r="251" spans="1:3" s="12" customFormat="1" x14ac:dyDescent="0.25">
      <c r="A251" s="13" t="s">
        <v>9</v>
      </c>
      <c r="B251" s="118">
        <v>7648600</v>
      </c>
      <c r="C251" s="118">
        <v>2332000</v>
      </c>
    </row>
    <row r="252" spans="1:3" s="12" customFormat="1" x14ac:dyDescent="0.25">
      <c r="A252" s="13" t="s">
        <v>10</v>
      </c>
      <c r="B252" s="118">
        <v>29500</v>
      </c>
      <c r="C252" s="118">
        <v>15390.73</v>
      </c>
    </row>
    <row r="253" spans="1:3" s="12" customFormat="1" x14ac:dyDescent="0.25">
      <c r="A253" s="13" t="s">
        <v>15</v>
      </c>
      <c r="B253" s="118">
        <v>81500</v>
      </c>
      <c r="C253" s="118"/>
    </row>
    <row r="254" spans="1:3" s="12" customFormat="1" x14ac:dyDescent="0.25">
      <c r="A254" s="13" t="s">
        <v>11</v>
      </c>
      <c r="B254" s="118">
        <v>778600</v>
      </c>
      <c r="C254" s="118">
        <v>260611.06999999998</v>
      </c>
    </row>
    <row r="255" spans="1:3" s="12" customFormat="1" x14ac:dyDescent="0.25">
      <c r="A255" s="13" t="s">
        <v>12</v>
      </c>
      <c r="B255" s="118">
        <v>1429235</v>
      </c>
      <c r="C255" s="118">
        <v>320198.2</v>
      </c>
    </row>
    <row r="256" spans="1:3" s="12" customFormat="1" x14ac:dyDescent="0.25">
      <c r="A256" s="10" t="s">
        <v>5</v>
      </c>
      <c r="B256" s="118">
        <v>31000</v>
      </c>
      <c r="C256" s="118"/>
    </row>
    <row r="257" spans="1:3" s="12" customFormat="1" ht="25.5" x14ac:dyDescent="0.25">
      <c r="A257" s="10" t="s">
        <v>6</v>
      </c>
      <c r="B257" s="118">
        <v>312988</v>
      </c>
      <c r="C257" s="118">
        <v>288000</v>
      </c>
    </row>
    <row r="258" spans="1:3" s="12" customFormat="1" ht="25.5" x14ac:dyDescent="0.25">
      <c r="A258" s="10" t="s">
        <v>7</v>
      </c>
      <c r="B258" s="118">
        <v>3302377</v>
      </c>
      <c r="C258" s="118"/>
    </row>
    <row r="259" spans="1:3" s="12" customFormat="1" x14ac:dyDescent="0.25">
      <c r="A259" s="6" t="s">
        <v>37</v>
      </c>
      <c r="B259" s="118"/>
      <c r="C259" s="6"/>
    </row>
    <row r="260" spans="1:3" s="12" customFormat="1" x14ac:dyDescent="0.25">
      <c r="A260" s="6" t="s">
        <v>38</v>
      </c>
      <c r="B260" s="118"/>
      <c r="C260" s="6"/>
    </row>
    <row r="261" spans="1:3" s="12" customFormat="1" x14ac:dyDescent="0.25">
      <c r="A261" s="14"/>
      <c r="B261" s="14"/>
      <c r="C261" s="14"/>
    </row>
    <row r="262" spans="1:3" s="12" customFormat="1" x14ac:dyDescent="0.25">
      <c r="A262" s="27" t="s">
        <v>0</v>
      </c>
      <c r="B262" s="27" t="s">
        <v>2</v>
      </c>
      <c r="C262" s="27" t="s">
        <v>3</v>
      </c>
    </row>
    <row r="263" spans="1:3" s="12" customFormat="1" ht="15.75" thickBot="1" x14ac:dyDescent="0.3">
      <c r="A263" s="27" t="s">
        <v>1</v>
      </c>
      <c r="B263" s="28" t="s">
        <v>40</v>
      </c>
      <c r="C263" s="28" t="s">
        <v>41</v>
      </c>
    </row>
    <row r="264" spans="1:3" s="12" customFormat="1" x14ac:dyDescent="0.25">
      <c r="A264" s="29" t="s">
        <v>42</v>
      </c>
      <c r="B264" s="81">
        <f>B266+B268+B269+B272+B273+B274+B275+B276+B267+B270+B271</f>
        <v>28498200</v>
      </c>
      <c r="C264" s="81">
        <f>C266+C268+C269+C272+C273+C274+C275+C276+C267+C270+C271</f>
        <v>7606814.7300000004</v>
      </c>
    </row>
    <row r="265" spans="1:3" s="12" customFormat="1" x14ac:dyDescent="0.25">
      <c r="A265" s="31" t="s">
        <v>4</v>
      </c>
      <c r="B265" s="82"/>
      <c r="C265" s="82"/>
    </row>
    <row r="266" spans="1:3" s="12" customFormat="1" x14ac:dyDescent="0.25">
      <c r="A266" s="33" t="s">
        <v>8</v>
      </c>
      <c r="B266" s="154">
        <v>13055000</v>
      </c>
      <c r="C266" s="154">
        <v>4630710.0199999996</v>
      </c>
    </row>
    <row r="267" spans="1:3" s="12" customFormat="1" x14ac:dyDescent="0.25">
      <c r="A267" s="33" t="s">
        <v>13</v>
      </c>
      <c r="B267" s="154">
        <v>0</v>
      </c>
      <c r="C267" s="154">
        <v>0</v>
      </c>
    </row>
    <row r="268" spans="1:3" s="12" customFormat="1" x14ac:dyDescent="0.25">
      <c r="A268" s="33" t="s">
        <v>9</v>
      </c>
      <c r="B268" s="154">
        <v>3942500</v>
      </c>
      <c r="C268" s="154">
        <v>1304067.6599999999</v>
      </c>
    </row>
    <row r="269" spans="1:3" s="12" customFormat="1" x14ac:dyDescent="0.25">
      <c r="A269" s="33" t="s">
        <v>10</v>
      </c>
      <c r="B269" s="154">
        <v>232000</v>
      </c>
      <c r="C269" s="154">
        <v>0</v>
      </c>
    </row>
    <row r="270" spans="1:3" s="12" customFormat="1" ht="23.25" x14ac:dyDescent="0.25">
      <c r="A270" s="33" t="s">
        <v>14</v>
      </c>
      <c r="B270" s="154">
        <v>400000</v>
      </c>
      <c r="C270" s="154">
        <v>0</v>
      </c>
    </row>
    <row r="271" spans="1:3" s="12" customFormat="1" x14ac:dyDescent="0.25">
      <c r="A271" s="13" t="s">
        <v>15</v>
      </c>
      <c r="B271" s="154">
        <v>260000</v>
      </c>
      <c r="C271" s="154">
        <v>65815.820000000007</v>
      </c>
    </row>
    <row r="272" spans="1:3" s="12" customFormat="1" x14ac:dyDescent="0.25">
      <c r="A272" s="33" t="s">
        <v>11</v>
      </c>
      <c r="B272" s="154">
        <v>1435000</v>
      </c>
      <c r="C272" s="154">
        <v>53305.65</v>
      </c>
    </row>
    <row r="273" spans="1:3" s="12" customFormat="1" x14ac:dyDescent="0.25">
      <c r="A273" s="33" t="s">
        <v>12</v>
      </c>
      <c r="B273" s="154">
        <v>2665000</v>
      </c>
      <c r="C273" s="154">
        <v>273189.2</v>
      </c>
    </row>
    <row r="274" spans="1:3" s="12" customFormat="1" x14ac:dyDescent="0.25">
      <c r="A274" s="31" t="s">
        <v>5</v>
      </c>
      <c r="B274" s="154">
        <v>50000</v>
      </c>
      <c r="C274" s="154">
        <v>0</v>
      </c>
    </row>
    <row r="275" spans="1:3" s="12" customFormat="1" ht="25.5" x14ac:dyDescent="0.25">
      <c r="A275" s="31" t="s">
        <v>6</v>
      </c>
      <c r="B275" s="154">
        <v>2859000</v>
      </c>
      <c r="C275" s="154">
        <v>1148044.71</v>
      </c>
    </row>
    <row r="276" spans="1:3" s="12" customFormat="1" ht="25.5" x14ac:dyDescent="0.25">
      <c r="A276" s="31" t="s">
        <v>7</v>
      </c>
      <c r="B276" s="154">
        <v>3599700</v>
      </c>
      <c r="C276" s="154">
        <v>131681.67000000001</v>
      </c>
    </row>
    <row r="277" spans="1:3" s="12" customFormat="1" x14ac:dyDescent="0.25">
      <c r="A277" s="31"/>
      <c r="B277" s="35"/>
      <c r="C277" s="35"/>
    </row>
    <row r="278" spans="1:3" s="12" customFormat="1" x14ac:dyDescent="0.25">
      <c r="A278" s="14"/>
      <c r="B278" s="41"/>
      <c r="C278" s="41"/>
    </row>
    <row r="279" spans="1:3" s="12" customFormat="1" x14ac:dyDescent="0.25">
      <c r="A279" s="42" t="s">
        <v>45</v>
      </c>
      <c r="B279" s="87">
        <f>SUM(B281:B292)</f>
        <v>102867430</v>
      </c>
      <c r="C279" s="87">
        <f>SUM(C281:C292)</f>
        <v>60525798.480000004</v>
      </c>
    </row>
    <row r="280" spans="1:3" s="12" customFormat="1" x14ac:dyDescent="0.25">
      <c r="A280" s="44" t="s">
        <v>4</v>
      </c>
      <c r="B280" s="88"/>
      <c r="C280" s="88"/>
    </row>
    <row r="281" spans="1:3" s="12" customFormat="1" x14ac:dyDescent="0.25">
      <c r="A281" s="150" t="s">
        <v>8</v>
      </c>
      <c r="B281" s="154">
        <v>15388402</v>
      </c>
      <c r="C281" s="154">
        <v>3661911.87</v>
      </c>
    </row>
    <row r="282" spans="1:3" s="12" customFormat="1" x14ac:dyDescent="0.25">
      <c r="A282" s="150" t="s">
        <v>9</v>
      </c>
      <c r="B282" s="154">
        <v>4647298</v>
      </c>
      <c r="C282" s="154">
        <v>1002572.01</v>
      </c>
    </row>
    <row r="283" spans="1:3" s="12" customFormat="1" x14ac:dyDescent="0.25">
      <c r="A283" s="150" t="s">
        <v>10</v>
      </c>
      <c r="B283" s="154">
        <v>58412</v>
      </c>
      <c r="C283" s="154">
        <v>18675.84</v>
      </c>
    </row>
    <row r="284" spans="1:3" s="12" customFormat="1" x14ac:dyDescent="0.25">
      <c r="A284" s="150" t="s">
        <v>44</v>
      </c>
      <c r="B284" s="154"/>
      <c r="C284" s="154"/>
    </row>
    <row r="285" spans="1:3" s="12" customFormat="1" x14ac:dyDescent="0.25">
      <c r="A285" s="150" t="s">
        <v>15</v>
      </c>
      <c r="B285" s="154">
        <v>125479</v>
      </c>
      <c r="C285" s="154">
        <v>50172.12</v>
      </c>
    </row>
    <row r="286" spans="1:3" s="12" customFormat="1" x14ac:dyDescent="0.25">
      <c r="A286" s="150" t="s">
        <v>11</v>
      </c>
      <c r="B286" s="154">
        <v>117350</v>
      </c>
      <c r="C286" s="154">
        <v>38900</v>
      </c>
    </row>
    <row r="287" spans="1:3" s="12" customFormat="1" x14ac:dyDescent="0.25">
      <c r="A287" s="150" t="s">
        <v>12</v>
      </c>
      <c r="B287" s="154">
        <v>34046752</v>
      </c>
      <c r="C287" s="154">
        <v>7774488.1399999997</v>
      </c>
    </row>
    <row r="288" spans="1:3" s="12" customFormat="1" x14ac:dyDescent="0.25">
      <c r="A288" s="151" t="s">
        <v>5</v>
      </c>
      <c r="B288" s="154">
        <v>47492872</v>
      </c>
      <c r="C288" s="154">
        <v>47407434</v>
      </c>
    </row>
    <row r="289" spans="1:3" s="12" customFormat="1" ht="25.5" x14ac:dyDescent="0.25">
      <c r="A289" s="151" t="s">
        <v>6</v>
      </c>
      <c r="B289" s="154">
        <v>330000</v>
      </c>
      <c r="C289" s="154"/>
    </row>
    <row r="290" spans="1:3" s="12" customFormat="1" ht="25.5" x14ac:dyDescent="0.25">
      <c r="A290" s="151" t="s">
        <v>7</v>
      </c>
      <c r="B290" s="154">
        <v>628865</v>
      </c>
      <c r="C290" s="154">
        <v>567144.5</v>
      </c>
    </row>
    <row r="291" spans="1:3" s="12" customFormat="1" x14ac:dyDescent="0.25">
      <c r="A291" s="152" t="s">
        <v>47</v>
      </c>
      <c r="B291" s="154">
        <v>32000</v>
      </c>
      <c r="C291" s="154">
        <v>4500</v>
      </c>
    </row>
    <row r="292" spans="1:3" s="12" customFormat="1" x14ac:dyDescent="0.25">
      <c r="A292" s="14"/>
      <c r="B292" s="89"/>
      <c r="C292" s="89"/>
    </row>
    <row r="293" spans="1:3" s="12" customFormat="1" x14ac:dyDescent="0.25">
      <c r="A293" s="3" t="s">
        <v>46</v>
      </c>
      <c r="B293" s="43">
        <f>SUM(B295:B305)</f>
        <v>9150200</v>
      </c>
      <c r="C293" s="43">
        <f>SUM(C295:C305)</f>
        <v>1812917.10986</v>
      </c>
    </row>
    <row r="294" spans="1:3" s="12" customFormat="1" x14ac:dyDescent="0.25">
      <c r="A294" s="10" t="s">
        <v>4</v>
      </c>
      <c r="B294" s="50"/>
      <c r="C294" s="50"/>
    </row>
    <row r="295" spans="1:3" s="12" customFormat="1" x14ac:dyDescent="0.25">
      <c r="A295" s="13" t="s">
        <v>8</v>
      </c>
      <c r="B295" s="51">
        <v>3288479</v>
      </c>
      <c r="C295" s="51">
        <v>1308394.04</v>
      </c>
    </row>
    <row r="296" spans="1:3" s="12" customFormat="1" x14ac:dyDescent="0.25">
      <c r="A296" s="13" t="s">
        <v>47</v>
      </c>
      <c r="B296" s="51">
        <v>60000</v>
      </c>
      <c r="C296" s="51"/>
    </row>
    <row r="297" spans="1:3" s="12" customFormat="1" x14ac:dyDescent="0.25">
      <c r="A297" s="13" t="s">
        <v>9</v>
      </c>
      <c r="B297" s="51">
        <v>993121</v>
      </c>
      <c r="C297" s="51">
        <v>393926.99985999998</v>
      </c>
    </row>
    <row r="298" spans="1:3" s="12" customFormat="1" x14ac:dyDescent="0.25">
      <c r="A298" s="13" t="s">
        <v>10</v>
      </c>
      <c r="B298" s="51">
        <v>60000</v>
      </c>
      <c r="C298" s="51">
        <v>12014.369999999999</v>
      </c>
    </row>
    <row r="299" spans="1:3" s="12" customFormat="1" x14ac:dyDescent="0.25">
      <c r="A299" s="13" t="s">
        <v>44</v>
      </c>
      <c r="B299" s="51">
        <v>40000</v>
      </c>
      <c r="C299" s="51"/>
    </row>
    <row r="300" spans="1:3" s="12" customFormat="1" x14ac:dyDescent="0.25">
      <c r="A300" s="13" t="s">
        <v>15</v>
      </c>
      <c r="B300" s="51">
        <v>110000</v>
      </c>
      <c r="C300" s="51"/>
    </row>
    <row r="301" spans="1:3" s="12" customFormat="1" x14ac:dyDescent="0.25">
      <c r="A301" s="13" t="s">
        <v>11</v>
      </c>
      <c r="B301" s="51">
        <v>380000</v>
      </c>
      <c r="C301" s="51"/>
    </row>
    <row r="302" spans="1:3" s="12" customFormat="1" x14ac:dyDescent="0.25">
      <c r="A302" s="13" t="s">
        <v>12</v>
      </c>
      <c r="B302" s="51">
        <v>1324000</v>
      </c>
      <c r="C302" s="51">
        <v>91581.7</v>
      </c>
    </row>
    <row r="303" spans="1:3" s="12" customFormat="1" x14ac:dyDescent="0.25">
      <c r="A303" s="10" t="s">
        <v>5</v>
      </c>
      <c r="B303" s="51"/>
      <c r="C303" s="51"/>
    </row>
    <row r="304" spans="1:3" s="12" customFormat="1" ht="25.5" x14ac:dyDescent="0.25">
      <c r="A304" s="10" t="s">
        <v>6</v>
      </c>
      <c r="B304" s="51">
        <v>2626500</v>
      </c>
      <c r="C304" s="51">
        <v>7000</v>
      </c>
    </row>
    <row r="305" spans="1:3" s="12" customFormat="1" ht="25.5" x14ac:dyDescent="0.25">
      <c r="A305" s="10" t="s">
        <v>7</v>
      </c>
      <c r="B305" s="51">
        <v>268100</v>
      </c>
      <c r="C305" s="51"/>
    </row>
    <row r="306" spans="1:3" s="12" customFormat="1" x14ac:dyDescent="0.25">
      <c r="A306" s="52"/>
      <c r="B306" s="53"/>
      <c r="C306" s="53"/>
    </row>
    <row r="307" spans="1:3" s="12" customFormat="1" x14ac:dyDescent="0.25">
      <c r="A307" s="29" t="s">
        <v>48</v>
      </c>
      <c r="B307" s="43">
        <f>SUM(B309:B319)</f>
        <v>13974200</v>
      </c>
      <c r="C307" s="43">
        <f>SUM(C309:C319)</f>
        <v>3965891.9899999998</v>
      </c>
    </row>
    <row r="308" spans="1:3" s="12" customFormat="1" x14ac:dyDescent="0.25">
      <c r="A308" s="55" t="s">
        <v>4</v>
      </c>
      <c r="B308" s="90"/>
      <c r="C308" s="90"/>
    </row>
    <row r="309" spans="1:3" s="12" customFormat="1" x14ac:dyDescent="0.25">
      <c r="A309" s="56" t="s">
        <v>8</v>
      </c>
      <c r="B309" s="51">
        <v>6248200</v>
      </c>
      <c r="C309" s="51">
        <v>2389617.33</v>
      </c>
    </row>
    <row r="310" spans="1:3" s="12" customFormat="1" x14ac:dyDescent="0.25">
      <c r="A310" s="13" t="s">
        <v>47</v>
      </c>
      <c r="B310" s="51">
        <v>423000</v>
      </c>
      <c r="C310" s="51">
        <v>21460</v>
      </c>
    </row>
    <row r="311" spans="1:3" s="12" customFormat="1" x14ac:dyDescent="0.25">
      <c r="A311" s="13" t="s">
        <v>9</v>
      </c>
      <c r="B311" s="51">
        <v>1886800</v>
      </c>
      <c r="C311" s="51">
        <v>717390.44</v>
      </c>
    </row>
    <row r="312" spans="1:3" s="12" customFormat="1" x14ac:dyDescent="0.25">
      <c r="A312" s="13" t="s">
        <v>10</v>
      </c>
      <c r="B312" s="51">
        <v>81680</v>
      </c>
      <c r="C312" s="51">
        <v>22830.15</v>
      </c>
    </row>
    <row r="313" spans="1:3" s="12" customFormat="1" x14ac:dyDescent="0.25">
      <c r="A313" s="13" t="s">
        <v>44</v>
      </c>
      <c r="B313" s="51"/>
      <c r="C313" s="51"/>
    </row>
    <row r="314" spans="1:3" s="12" customFormat="1" x14ac:dyDescent="0.25">
      <c r="A314" s="13" t="s">
        <v>15</v>
      </c>
      <c r="B314" s="51">
        <v>600000</v>
      </c>
      <c r="C314" s="51">
        <v>176826.46</v>
      </c>
    </row>
    <row r="315" spans="1:3" s="12" customFormat="1" x14ac:dyDescent="0.25">
      <c r="A315" s="13" t="s">
        <v>11</v>
      </c>
      <c r="B315" s="51">
        <v>1450000</v>
      </c>
      <c r="C315" s="51">
        <v>117335.17</v>
      </c>
    </row>
    <row r="316" spans="1:3" s="12" customFormat="1" x14ac:dyDescent="0.25">
      <c r="A316" s="57" t="s">
        <v>12</v>
      </c>
      <c r="B316" s="51">
        <v>375000</v>
      </c>
      <c r="C316" s="51">
        <v>109058</v>
      </c>
    </row>
    <row r="317" spans="1:3" s="12" customFormat="1" x14ac:dyDescent="0.25">
      <c r="A317" s="10" t="s">
        <v>5</v>
      </c>
      <c r="B317" s="51">
        <v>5380</v>
      </c>
      <c r="C317" s="51">
        <v>1287</v>
      </c>
    </row>
    <row r="318" spans="1:3" s="12" customFormat="1" ht="25.5" x14ac:dyDescent="0.25">
      <c r="A318" s="10" t="s">
        <v>6</v>
      </c>
      <c r="B318" s="51">
        <v>1762000</v>
      </c>
      <c r="C318" s="51">
        <v>78595</v>
      </c>
    </row>
    <row r="319" spans="1:3" s="12" customFormat="1" ht="25.5" x14ac:dyDescent="0.25">
      <c r="A319" s="10" t="s">
        <v>7</v>
      </c>
      <c r="B319" s="51">
        <v>1142140</v>
      </c>
      <c r="C319" s="51">
        <v>331492.44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45</vt:i4>
      </vt:variant>
      <vt:variant>
        <vt:lpstr>Именованные диапазоны</vt:lpstr>
      </vt:variant>
      <vt:variant>
        <vt:i4>19</vt:i4>
      </vt:variant>
    </vt:vector>
  </HeadingPairs>
  <TitlesOfParts>
    <vt:vector size="64" baseType="lpstr">
      <vt:lpstr>01.08.17</vt:lpstr>
      <vt:lpstr>01.09.17</vt:lpstr>
      <vt:lpstr>01.10.17</vt:lpstr>
      <vt:lpstr>01.12.17</vt:lpstr>
      <vt:lpstr>01.01.18</vt:lpstr>
      <vt:lpstr>01.02.18</vt:lpstr>
      <vt:lpstr>01.03.18</vt:lpstr>
      <vt:lpstr>01.04.18</vt:lpstr>
      <vt:lpstr>01.05.18</vt:lpstr>
      <vt:lpstr>01.06.18</vt:lpstr>
      <vt:lpstr>01.07.18</vt:lpstr>
      <vt:lpstr>01.08.18</vt:lpstr>
      <vt:lpstr>01.09.18</vt:lpstr>
      <vt:lpstr>01.11.18</vt:lpstr>
      <vt:lpstr>01.12.18</vt:lpstr>
      <vt:lpstr>01.01.19</vt:lpstr>
      <vt:lpstr>01.02.19</vt:lpstr>
      <vt:lpstr>01.04.19</vt:lpstr>
      <vt:lpstr>01.05.19</vt:lpstr>
      <vt:lpstr>01.06.19</vt:lpstr>
      <vt:lpstr>01.07.19</vt:lpstr>
      <vt:lpstr>01.08.19</vt:lpstr>
      <vt:lpstr>01.09.19</vt:lpstr>
      <vt:lpstr>01.10.19</vt:lpstr>
      <vt:lpstr>01.11.19</vt:lpstr>
      <vt:lpstr>01.12.19</vt:lpstr>
      <vt:lpstr>31.12.19</vt:lpstr>
      <vt:lpstr>01.02.20</vt:lpstr>
      <vt:lpstr>01.03.20</vt:lpstr>
      <vt:lpstr>01.04.20</vt:lpstr>
      <vt:lpstr>01.05.20</vt:lpstr>
      <vt:lpstr>01.07.20</vt:lpstr>
      <vt:lpstr>01.08.20</vt:lpstr>
      <vt:lpstr>01.09.2020</vt:lpstr>
      <vt:lpstr>01.10.20</vt:lpstr>
      <vt:lpstr>01.11.20</vt:lpstr>
      <vt:lpstr>01.12.20</vt:lpstr>
      <vt:lpstr>31.12.20</vt:lpstr>
      <vt:lpstr>01.01.21</vt:lpstr>
      <vt:lpstr>01.03.21</vt:lpstr>
      <vt:lpstr>01.04.21</vt:lpstr>
      <vt:lpstr>01.05.21</vt:lpstr>
      <vt:lpstr>01.06.2021</vt:lpstr>
      <vt:lpstr>01.07.2021</vt:lpstr>
      <vt:lpstr>01.08.2021</vt:lpstr>
      <vt:lpstr>'01.01.21'!Область_печати</vt:lpstr>
      <vt:lpstr>'01.03.21'!Область_печати</vt:lpstr>
      <vt:lpstr>'01.04.21'!Область_печати</vt:lpstr>
      <vt:lpstr>'01.05.19'!Область_печати</vt:lpstr>
      <vt:lpstr>'01.05.21'!Область_печати</vt:lpstr>
      <vt:lpstr>'01.06.2021'!Область_печати</vt:lpstr>
      <vt:lpstr>'01.07.18'!Область_печати</vt:lpstr>
      <vt:lpstr>'01.07.2021'!Область_печати</vt:lpstr>
      <vt:lpstr>'01.08.20'!Область_печати</vt:lpstr>
      <vt:lpstr>'01.08.2021'!Область_печати</vt:lpstr>
      <vt:lpstr>'01.10.17'!Область_печати</vt:lpstr>
      <vt:lpstr>'01.10.19'!Область_печати</vt:lpstr>
      <vt:lpstr>'01.10.20'!Область_печати</vt:lpstr>
      <vt:lpstr>'01.11.18'!Область_печати</vt:lpstr>
      <vt:lpstr>'01.11.19'!Область_печати</vt:lpstr>
      <vt:lpstr>'01.11.20'!Область_печати</vt:lpstr>
      <vt:lpstr>'01.12.20'!Область_печати</vt:lpstr>
      <vt:lpstr>'31.12.19'!Область_печати</vt:lpstr>
      <vt:lpstr>'31.12.20'!Область_печати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</dc:creator>
  <cp:lastModifiedBy>Трусова</cp:lastModifiedBy>
  <cp:lastPrinted>2021-08-12T12:49:11Z</cp:lastPrinted>
  <dcterms:created xsi:type="dcterms:W3CDTF">2016-02-19T09:05:01Z</dcterms:created>
  <dcterms:modified xsi:type="dcterms:W3CDTF">2021-08-12T12:49:13Z</dcterms:modified>
</cp:coreProperties>
</file>